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uhajaber/Downloads/"/>
    </mc:Choice>
  </mc:AlternateContent>
  <xr:revisionPtr revIDLastSave="0" documentId="8_{B8BB0D67-67AC-304A-9A7A-C995F467BF9F}" xr6:coauthVersionLast="47" xr6:coauthVersionMax="47" xr10:uidLastSave="{00000000-0000-0000-0000-000000000000}"/>
  <bookViews>
    <workbookView xWindow="0" yWindow="740" windowWidth="29400" windowHeight="16840" xr2:uid="{00000000-000D-0000-FFFF-FFFF00000000}"/>
  </bookViews>
  <sheets>
    <sheet name="24-25 Budget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g+zIhQrE+3NQ3mENm5cA1khJZcwUIdWH+5bpuKYY/aw="/>
    </ext>
  </extLst>
</workbook>
</file>

<file path=xl/calcChain.xml><?xml version="1.0" encoding="utf-8"?>
<calcChain xmlns="http://schemas.openxmlformats.org/spreadsheetml/2006/main">
  <c r="T193" i="1" l="1"/>
  <c r="P193" i="1"/>
  <c r="J193" i="1"/>
  <c r="H193" i="1"/>
  <c r="F193" i="1"/>
  <c r="L192" i="1"/>
  <c r="N192" i="1" s="1"/>
  <c r="P190" i="1"/>
  <c r="L190" i="1"/>
  <c r="J190" i="1"/>
  <c r="H190" i="1"/>
  <c r="F190" i="1"/>
  <c r="L189" i="1"/>
  <c r="N189" i="1" s="1"/>
  <c r="R189" i="1" s="1"/>
  <c r="R188" i="1"/>
  <c r="N188" i="1"/>
  <c r="L188" i="1"/>
  <c r="T187" i="1"/>
  <c r="T190" i="1" s="1"/>
  <c r="L187" i="1"/>
  <c r="N187" i="1" s="1"/>
  <c r="P184" i="1"/>
  <c r="P185" i="1" s="1"/>
  <c r="J184" i="1"/>
  <c r="J185" i="1" s="1"/>
  <c r="H184" i="1"/>
  <c r="H185" i="1" s="1"/>
  <c r="F184" i="1"/>
  <c r="F185" i="1" s="1"/>
  <c r="R183" i="1"/>
  <c r="T183" i="1" s="1"/>
  <c r="N183" i="1"/>
  <c r="L183" i="1"/>
  <c r="N182" i="1"/>
  <c r="R182" i="1" s="1"/>
  <c r="L182" i="1"/>
  <c r="N181" i="1"/>
  <c r="N184" i="1" s="1"/>
  <c r="N185" i="1" s="1"/>
  <c r="L181" i="1"/>
  <c r="L184" i="1" s="1"/>
  <c r="L185" i="1" s="1"/>
  <c r="P178" i="1"/>
  <c r="J178" i="1"/>
  <c r="H178" i="1"/>
  <c r="F178" i="1"/>
  <c r="L177" i="1"/>
  <c r="N177" i="1" s="1"/>
  <c r="R177" i="1" s="1"/>
  <c r="P176" i="1"/>
  <c r="N176" i="1"/>
  <c r="J176" i="1"/>
  <c r="F176" i="1"/>
  <c r="N175" i="1"/>
  <c r="R175" i="1" s="1"/>
  <c r="L175" i="1"/>
  <c r="L174" i="1"/>
  <c r="L176" i="1" s="1"/>
  <c r="L173" i="1"/>
  <c r="N173" i="1" s="1"/>
  <c r="R173" i="1" s="1"/>
  <c r="T173" i="1" s="1"/>
  <c r="N172" i="1"/>
  <c r="R172" i="1" s="1"/>
  <c r="L172" i="1"/>
  <c r="L171" i="1"/>
  <c r="N171" i="1" s="1"/>
  <c r="R171" i="1" s="1"/>
  <c r="T171" i="1" s="1"/>
  <c r="N170" i="1"/>
  <c r="R170" i="1" s="1"/>
  <c r="T170" i="1" s="1"/>
  <c r="L170" i="1"/>
  <c r="L169" i="1"/>
  <c r="N169" i="1" s="1"/>
  <c r="R169" i="1" s="1"/>
  <c r="T169" i="1" s="1"/>
  <c r="N168" i="1"/>
  <c r="R168" i="1" s="1"/>
  <c r="T168" i="1" s="1"/>
  <c r="L168" i="1"/>
  <c r="L167" i="1"/>
  <c r="N167" i="1" s="1"/>
  <c r="R167" i="1" s="1"/>
  <c r="T167" i="1" s="1"/>
  <c r="N166" i="1"/>
  <c r="R166" i="1" s="1"/>
  <c r="T166" i="1" s="1"/>
  <c r="L166" i="1"/>
  <c r="L165" i="1"/>
  <c r="N165" i="1" s="1"/>
  <c r="R165" i="1" s="1"/>
  <c r="T165" i="1" s="1"/>
  <c r="L164" i="1"/>
  <c r="N164" i="1" s="1"/>
  <c r="R164" i="1" s="1"/>
  <c r="R163" i="1"/>
  <c r="N163" i="1"/>
  <c r="L163" i="1"/>
  <c r="J161" i="1"/>
  <c r="N160" i="1"/>
  <c r="R160" i="1" s="1"/>
  <c r="L160" i="1"/>
  <c r="P159" i="1"/>
  <c r="J159" i="1"/>
  <c r="H159" i="1"/>
  <c r="H161" i="1" s="1"/>
  <c r="F159" i="1"/>
  <c r="L158" i="1"/>
  <c r="N158" i="1" s="1"/>
  <c r="R158" i="1" s="1"/>
  <c r="L157" i="1"/>
  <c r="N157" i="1" s="1"/>
  <c r="L156" i="1"/>
  <c r="L159" i="1" s="1"/>
  <c r="N155" i="1"/>
  <c r="R155" i="1" s="1"/>
  <c r="T155" i="1" s="1"/>
  <c r="L155" i="1"/>
  <c r="L154" i="1"/>
  <c r="N154" i="1" s="1"/>
  <c r="R154" i="1" s="1"/>
  <c r="P153" i="1"/>
  <c r="P161" i="1" s="1"/>
  <c r="J153" i="1"/>
  <c r="H153" i="1"/>
  <c r="F153" i="1"/>
  <c r="F161" i="1" s="1"/>
  <c r="L152" i="1"/>
  <c r="N152" i="1" s="1"/>
  <c r="R152" i="1" s="1"/>
  <c r="T152" i="1" s="1"/>
  <c r="L151" i="1"/>
  <c r="N151" i="1" s="1"/>
  <c r="R151" i="1" s="1"/>
  <c r="N150" i="1"/>
  <c r="N153" i="1" s="1"/>
  <c r="L150" i="1"/>
  <c r="L153" i="1" s="1"/>
  <c r="R149" i="1"/>
  <c r="T149" i="1" s="1"/>
  <c r="N149" i="1"/>
  <c r="L149" i="1"/>
  <c r="L148" i="1"/>
  <c r="N148" i="1" s="1"/>
  <c r="R148" i="1" s="1"/>
  <c r="T148" i="1" s="1"/>
  <c r="R147" i="1"/>
  <c r="T147" i="1" s="1"/>
  <c r="N147" i="1"/>
  <c r="L147" i="1"/>
  <c r="L146" i="1"/>
  <c r="N146" i="1" s="1"/>
  <c r="R146" i="1" s="1"/>
  <c r="T146" i="1" s="1"/>
  <c r="R145" i="1"/>
  <c r="T145" i="1" s="1"/>
  <c r="N145" i="1"/>
  <c r="L145" i="1"/>
  <c r="L144" i="1"/>
  <c r="L161" i="1" s="1"/>
  <c r="P142" i="1"/>
  <c r="J142" i="1"/>
  <c r="H142" i="1"/>
  <c r="F142" i="1"/>
  <c r="R141" i="1"/>
  <c r="T141" i="1" s="1"/>
  <c r="N141" i="1"/>
  <c r="L141" i="1"/>
  <c r="N140" i="1"/>
  <c r="L140" i="1"/>
  <c r="L142" i="1" s="1"/>
  <c r="J138" i="1"/>
  <c r="L137" i="1"/>
  <c r="N137" i="1" s="1"/>
  <c r="R137" i="1" s="1"/>
  <c r="L136" i="1"/>
  <c r="N136" i="1" s="1"/>
  <c r="R136" i="1" s="1"/>
  <c r="R135" i="1"/>
  <c r="T135" i="1" s="1"/>
  <c r="L135" i="1"/>
  <c r="N135" i="1" s="1"/>
  <c r="L134" i="1"/>
  <c r="N134" i="1" s="1"/>
  <c r="R134" i="1" s="1"/>
  <c r="T134" i="1" s="1"/>
  <c r="L133" i="1"/>
  <c r="N133" i="1" s="1"/>
  <c r="R133" i="1" s="1"/>
  <c r="T133" i="1" s="1"/>
  <c r="R132" i="1"/>
  <c r="N132" i="1"/>
  <c r="L132" i="1"/>
  <c r="L131" i="1"/>
  <c r="N131" i="1" s="1"/>
  <c r="R131" i="1" s="1"/>
  <c r="L130" i="1"/>
  <c r="N130" i="1" s="1"/>
  <c r="R130" i="1" s="1"/>
  <c r="N129" i="1"/>
  <c r="R129" i="1" s="1"/>
  <c r="T129" i="1" s="1"/>
  <c r="P128" i="1"/>
  <c r="J128" i="1"/>
  <c r="H128" i="1"/>
  <c r="F128" i="1"/>
  <c r="L127" i="1"/>
  <c r="N127" i="1" s="1"/>
  <c r="R127" i="1" s="1"/>
  <c r="T127" i="1" s="1"/>
  <c r="L126" i="1"/>
  <c r="N126" i="1" s="1"/>
  <c r="L125" i="1"/>
  <c r="L128" i="1" s="1"/>
  <c r="R124" i="1"/>
  <c r="L124" i="1"/>
  <c r="N124" i="1" s="1"/>
  <c r="L123" i="1"/>
  <c r="N123" i="1" s="1"/>
  <c r="R123" i="1" s="1"/>
  <c r="T123" i="1" s="1"/>
  <c r="N122" i="1"/>
  <c r="R122" i="1" s="1"/>
  <c r="L122" i="1"/>
  <c r="R121" i="1"/>
  <c r="T121" i="1" s="1"/>
  <c r="N121" i="1"/>
  <c r="L121" i="1"/>
  <c r="N120" i="1"/>
  <c r="R120" i="1" s="1"/>
  <c r="T120" i="1" s="1"/>
  <c r="L120" i="1"/>
  <c r="R119" i="1"/>
  <c r="T119" i="1" s="1"/>
  <c r="N119" i="1"/>
  <c r="L119" i="1"/>
  <c r="P118" i="1"/>
  <c r="P138" i="1" s="1"/>
  <c r="J118" i="1"/>
  <c r="H118" i="1"/>
  <c r="F118" i="1"/>
  <c r="R117" i="1"/>
  <c r="T117" i="1" s="1"/>
  <c r="N117" i="1"/>
  <c r="L117" i="1"/>
  <c r="L116" i="1"/>
  <c r="N116" i="1" s="1"/>
  <c r="L115" i="1"/>
  <c r="L118" i="1" s="1"/>
  <c r="L114" i="1"/>
  <c r="N114" i="1" s="1"/>
  <c r="R114" i="1" s="1"/>
  <c r="T114" i="1" s="1"/>
  <c r="L113" i="1"/>
  <c r="N113" i="1" s="1"/>
  <c r="R113" i="1" s="1"/>
  <c r="T113" i="1" s="1"/>
  <c r="P112" i="1"/>
  <c r="J112" i="1"/>
  <c r="H112" i="1"/>
  <c r="H138" i="1" s="1"/>
  <c r="F112" i="1"/>
  <c r="F138" i="1" s="1"/>
  <c r="R111" i="1"/>
  <c r="T111" i="1" s="1"/>
  <c r="L111" i="1"/>
  <c r="N111" i="1" s="1"/>
  <c r="L110" i="1"/>
  <c r="L112" i="1" s="1"/>
  <c r="R107" i="1"/>
  <c r="P107" i="1"/>
  <c r="L107" i="1"/>
  <c r="J107" i="1"/>
  <c r="F107" i="1"/>
  <c r="R106" i="1"/>
  <c r="T106" i="1" s="1"/>
  <c r="T107" i="1" s="1"/>
  <c r="N106" i="1"/>
  <c r="N107" i="1" s="1"/>
  <c r="L106" i="1"/>
  <c r="T104" i="1"/>
  <c r="P104" i="1"/>
  <c r="N104" i="1"/>
  <c r="L104" i="1"/>
  <c r="J104" i="1"/>
  <c r="H104" i="1"/>
  <c r="F104" i="1"/>
  <c r="N103" i="1"/>
  <c r="R103" i="1" s="1"/>
  <c r="R104" i="1" s="1"/>
  <c r="L103" i="1"/>
  <c r="T101" i="1"/>
  <c r="R101" i="1"/>
  <c r="J101" i="1"/>
  <c r="F101" i="1"/>
  <c r="L100" i="1"/>
  <c r="N100" i="1" s="1"/>
  <c r="R100" i="1" s="1"/>
  <c r="J98" i="1"/>
  <c r="F98" i="1"/>
  <c r="L97" i="1"/>
  <c r="L98" i="1" s="1"/>
  <c r="T95" i="1"/>
  <c r="R95" i="1"/>
  <c r="P95" i="1"/>
  <c r="J95" i="1"/>
  <c r="F95" i="1"/>
  <c r="N94" i="1"/>
  <c r="N95" i="1" s="1"/>
  <c r="L94" i="1"/>
  <c r="F92" i="1"/>
  <c r="R91" i="1"/>
  <c r="L91" i="1"/>
  <c r="N91" i="1" s="1"/>
  <c r="L90" i="1"/>
  <c r="N90" i="1" s="1"/>
  <c r="R90" i="1" s="1"/>
  <c r="L89" i="1"/>
  <c r="N89" i="1" s="1"/>
  <c r="R89" i="1" s="1"/>
  <c r="L88" i="1"/>
  <c r="L87" i="1"/>
  <c r="P86" i="1"/>
  <c r="J86" i="1"/>
  <c r="H86" i="1"/>
  <c r="F86" i="1"/>
  <c r="L85" i="1"/>
  <c r="N85" i="1" s="1"/>
  <c r="R85" i="1" s="1"/>
  <c r="T84" i="1"/>
  <c r="T86" i="1" s="1"/>
  <c r="R84" i="1"/>
  <c r="N84" i="1"/>
  <c r="N86" i="1" s="1"/>
  <c r="L84" i="1"/>
  <c r="N82" i="1"/>
  <c r="R82" i="1" s="1"/>
  <c r="L82" i="1"/>
  <c r="L81" i="1"/>
  <c r="N81" i="1" s="1"/>
  <c r="R81" i="1" s="1"/>
  <c r="R80" i="1"/>
  <c r="L80" i="1"/>
  <c r="N80" i="1" s="1"/>
  <c r="N79" i="1"/>
  <c r="R79" i="1" s="1"/>
  <c r="T79" i="1" s="1"/>
  <c r="L79" i="1"/>
  <c r="L78" i="1"/>
  <c r="N78" i="1" s="1"/>
  <c r="R78" i="1" s="1"/>
  <c r="T78" i="1" s="1"/>
  <c r="L77" i="1"/>
  <c r="N77" i="1" s="1"/>
  <c r="R77" i="1" s="1"/>
  <c r="N76" i="1"/>
  <c r="R76" i="1" s="1"/>
  <c r="T76" i="1" s="1"/>
  <c r="L75" i="1"/>
  <c r="N75" i="1" s="1"/>
  <c r="R75" i="1" s="1"/>
  <c r="P74" i="1"/>
  <c r="L74" i="1"/>
  <c r="J74" i="1"/>
  <c r="H74" i="1"/>
  <c r="F74" i="1"/>
  <c r="L73" i="1"/>
  <c r="N73" i="1" s="1"/>
  <c r="R73" i="1" s="1"/>
  <c r="T73" i="1" s="1"/>
  <c r="L72" i="1"/>
  <c r="N72" i="1" s="1"/>
  <c r="R72" i="1" s="1"/>
  <c r="R71" i="1"/>
  <c r="T71" i="1" s="1"/>
  <c r="R70" i="1"/>
  <c r="T70" i="1" s="1"/>
  <c r="N70" i="1"/>
  <c r="L70" i="1"/>
  <c r="L69" i="1"/>
  <c r="N69" i="1" s="1"/>
  <c r="R69" i="1" s="1"/>
  <c r="T69" i="1" s="1"/>
  <c r="R68" i="1"/>
  <c r="T68" i="1" s="1"/>
  <c r="N68" i="1"/>
  <c r="L68" i="1"/>
  <c r="P67" i="1"/>
  <c r="L67" i="1"/>
  <c r="J67" i="1"/>
  <c r="J92" i="1" s="1"/>
  <c r="J194" i="1" s="1"/>
  <c r="H67" i="1"/>
  <c r="H92" i="1" s="1"/>
  <c r="H194" i="1" s="1"/>
  <c r="F67" i="1"/>
  <c r="L66" i="1"/>
  <c r="N66" i="1" s="1"/>
  <c r="R66" i="1" s="1"/>
  <c r="T66" i="1" s="1"/>
  <c r="T67" i="1" s="1"/>
  <c r="N65" i="1"/>
  <c r="R65" i="1" s="1"/>
  <c r="R67" i="1" s="1"/>
  <c r="L63" i="1"/>
  <c r="N63" i="1" s="1"/>
  <c r="R63" i="1" s="1"/>
  <c r="T63" i="1" s="1"/>
  <c r="P62" i="1"/>
  <c r="J62" i="1"/>
  <c r="H62" i="1"/>
  <c r="F62" i="1"/>
  <c r="L61" i="1"/>
  <c r="N61" i="1" s="1"/>
  <c r="T60" i="1"/>
  <c r="L60" i="1"/>
  <c r="N60" i="1" s="1"/>
  <c r="R60" i="1" s="1"/>
  <c r="L58" i="1"/>
  <c r="P57" i="1"/>
  <c r="J57" i="1"/>
  <c r="H57" i="1"/>
  <c r="F57" i="1"/>
  <c r="L56" i="1"/>
  <c r="L57" i="1" s="1"/>
  <c r="N55" i="1"/>
  <c r="R55" i="1" s="1"/>
  <c r="P51" i="1"/>
  <c r="P50" i="1"/>
  <c r="J50" i="1"/>
  <c r="J51" i="1" s="1"/>
  <c r="H50" i="1"/>
  <c r="F50" i="1"/>
  <c r="N49" i="1"/>
  <c r="R49" i="1" s="1"/>
  <c r="T49" i="1" s="1"/>
  <c r="L49" i="1"/>
  <c r="L48" i="1"/>
  <c r="N48" i="1" s="1"/>
  <c r="R48" i="1" s="1"/>
  <c r="T48" i="1" s="1"/>
  <c r="L47" i="1"/>
  <c r="N47" i="1" s="1"/>
  <c r="R47" i="1" s="1"/>
  <c r="N46" i="1"/>
  <c r="R46" i="1" s="1"/>
  <c r="L46" i="1"/>
  <c r="L45" i="1"/>
  <c r="N45" i="1" s="1"/>
  <c r="R45" i="1" s="1"/>
  <c r="N44" i="1"/>
  <c r="R44" i="1" s="1"/>
  <c r="L44" i="1"/>
  <c r="L43" i="1"/>
  <c r="N43" i="1" s="1"/>
  <c r="R43" i="1" s="1"/>
  <c r="T43" i="1" s="1"/>
  <c r="L42" i="1"/>
  <c r="N42" i="1" s="1"/>
  <c r="R42" i="1" s="1"/>
  <c r="L41" i="1"/>
  <c r="N41" i="1" s="1"/>
  <c r="R41" i="1" s="1"/>
  <c r="L40" i="1"/>
  <c r="N40" i="1" s="1"/>
  <c r="R40" i="1" s="1"/>
  <c r="L39" i="1"/>
  <c r="L50" i="1" s="1"/>
  <c r="N38" i="1"/>
  <c r="R38" i="1" s="1"/>
  <c r="L38" i="1"/>
  <c r="R37" i="1"/>
  <c r="N37" i="1"/>
  <c r="R35" i="1"/>
  <c r="L35" i="1"/>
  <c r="H34" i="1"/>
  <c r="F34" i="1"/>
  <c r="N33" i="1"/>
  <c r="R33" i="1" s="1"/>
  <c r="L33" i="1"/>
  <c r="L32" i="1"/>
  <c r="N32" i="1" s="1"/>
  <c r="R32" i="1" s="1"/>
  <c r="T32" i="1" s="1"/>
  <c r="N31" i="1"/>
  <c r="R31" i="1" s="1"/>
  <c r="R30" i="1"/>
  <c r="L30" i="1"/>
  <c r="N30" i="1" s="1"/>
  <c r="P29" i="1"/>
  <c r="P34" i="1" s="1"/>
  <c r="J29" i="1"/>
  <c r="J34" i="1" s="1"/>
  <c r="H29" i="1"/>
  <c r="F29" i="1"/>
  <c r="R28" i="1"/>
  <c r="T28" i="1" s="1"/>
  <c r="L28" i="1"/>
  <c r="N27" i="1"/>
  <c r="R27" i="1" s="1"/>
  <c r="T27" i="1" s="1"/>
  <c r="L27" i="1"/>
  <c r="L26" i="1"/>
  <c r="N26" i="1" s="1"/>
  <c r="R26" i="1" s="1"/>
  <c r="T26" i="1" s="1"/>
  <c r="R25" i="1"/>
  <c r="T25" i="1" s="1"/>
  <c r="N25" i="1"/>
  <c r="L25" i="1"/>
  <c r="L24" i="1"/>
  <c r="N24" i="1" s="1"/>
  <c r="R24" i="1" s="1"/>
  <c r="T24" i="1" s="1"/>
  <c r="L23" i="1"/>
  <c r="N23" i="1" s="1"/>
  <c r="R23" i="1" s="1"/>
  <c r="L22" i="1"/>
  <c r="N22" i="1" s="1"/>
  <c r="R22" i="1" s="1"/>
  <c r="N21" i="1"/>
  <c r="R21" i="1" s="1"/>
  <c r="L21" i="1"/>
  <c r="L20" i="1"/>
  <c r="N20" i="1" s="1"/>
  <c r="R20" i="1" s="1"/>
  <c r="T20" i="1" s="1"/>
  <c r="T19" i="1"/>
  <c r="L19" i="1"/>
  <c r="L29" i="1" s="1"/>
  <c r="L34" i="1" s="1"/>
  <c r="P16" i="1"/>
  <c r="J16" i="1"/>
  <c r="H16" i="1"/>
  <c r="F16" i="1"/>
  <c r="F51" i="1" s="1"/>
  <c r="L15" i="1"/>
  <c r="N15" i="1" s="1"/>
  <c r="R15" i="1" s="1"/>
  <c r="T15" i="1" s="1"/>
  <c r="N14" i="1"/>
  <c r="R14" i="1" s="1"/>
  <c r="T14" i="1" s="1"/>
  <c r="L14" i="1"/>
  <c r="L13" i="1"/>
  <c r="N13" i="1" s="1"/>
  <c r="R13" i="1" s="1"/>
  <c r="T13" i="1" s="1"/>
  <c r="N12" i="1"/>
  <c r="R12" i="1" s="1"/>
  <c r="N11" i="1"/>
  <c r="R11" i="1" s="1"/>
  <c r="L10" i="1"/>
  <c r="N10" i="1" s="1"/>
  <c r="R10" i="1" s="1"/>
  <c r="T10" i="1" s="1"/>
  <c r="L9" i="1"/>
  <c r="N9" i="1" s="1"/>
  <c r="R9" i="1" s="1"/>
  <c r="T9" i="1" s="1"/>
  <c r="T16" i="1" s="1"/>
  <c r="N8" i="1"/>
  <c r="R8" i="1" s="1"/>
  <c r="N7" i="1"/>
  <c r="R7" i="1" s="1"/>
  <c r="L5" i="1"/>
  <c r="N4" i="1"/>
  <c r="R4" i="1" s="1"/>
  <c r="T4" i="1" s="1"/>
  <c r="L4" i="1"/>
  <c r="R74" i="1" l="1"/>
  <c r="R61" i="1"/>
  <c r="N62" i="1"/>
  <c r="R16" i="1"/>
  <c r="J195" i="1"/>
  <c r="F194" i="1"/>
  <c r="F195" i="1" s="1"/>
  <c r="T72" i="1"/>
  <c r="N144" i="1"/>
  <c r="L16" i="1"/>
  <c r="L51" i="1" s="1"/>
  <c r="N5" i="1"/>
  <c r="R5" i="1" s="1"/>
  <c r="L62" i="1"/>
  <c r="T74" i="1"/>
  <c r="R86" i="1"/>
  <c r="N101" i="1"/>
  <c r="N178" i="1"/>
  <c r="T151" i="1"/>
  <c r="T153" i="1" s="1"/>
  <c r="R153" i="1"/>
  <c r="T175" i="1"/>
  <c r="T176" i="1" s="1"/>
  <c r="R176" i="1"/>
  <c r="R178" i="1" s="1"/>
  <c r="R192" i="1"/>
  <c r="R193" i="1" s="1"/>
  <c r="N193" i="1"/>
  <c r="R126" i="1"/>
  <c r="N128" i="1"/>
  <c r="N74" i="1"/>
  <c r="N19" i="1"/>
  <c r="P92" i="1"/>
  <c r="P194" i="1" s="1"/>
  <c r="P195" i="1" s="1"/>
  <c r="H51" i="1"/>
  <c r="H195" i="1" s="1"/>
  <c r="N50" i="1"/>
  <c r="N56" i="1"/>
  <c r="N67" i="1"/>
  <c r="N97" i="1"/>
  <c r="T29" i="1"/>
  <c r="T34" i="1" s="1"/>
  <c r="N39" i="1"/>
  <c r="R39" i="1" s="1"/>
  <c r="R50" i="1" s="1"/>
  <c r="L86" i="1"/>
  <c r="L138" i="1"/>
  <c r="N118" i="1"/>
  <c r="R116" i="1"/>
  <c r="N159" i="1"/>
  <c r="R157" i="1"/>
  <c r="N142" i="1"/>
  <c r="R140" i="1"/>
  <c r="L92" i="1"/>
  <c r="L194" i="1" s="1"/>
  <c r="L101" i="1"/>
  <c r="N110" i="1"/>
  <c r="R187" i="1"/>
  <c r="R190" i="1" s="1"/>
  <c r="N190" i="1"/>
  <c r="N16" i="1"/>
  <c r="T37" i="1"/>
  <c r="T50" i="1" s="1"/>
  <c r="T51" i="1" s="1"/>
  <c r="T163" i="1"/>
  <c r="T178" i="1" s="1"/>
  <c r="R181" i="1"/>
  <c r="L178" i="1"/>
  <c r="L193" i="1"/>
  <c r="L195" i="1" l="1"/>
  <c r="R56" i="1"/>
  <c r="N57" i="1"/>
  <c r="N92" i="1" s="1"/>
  <c r="N194" i="1" s="1"/>
  <c r="T157" i="1"/>
  <c r="T159" i="1" s="1"/>
  <c r="R159" i="1"/>
  <c r="R97" i="1"/>
  <c r="N98" i="1"/>
  <c r="R144" i="1"/>
  <c r="N161" i="1"/>
  <c r="T140" i="1"/>
  <c r="T142" i="1" s="1"/>
  <c r="R142" i="1"/>
  <c r="R19" i="1"/>
  <c r="R29" i="1" s="1"/>
  <c r="R34" i="1" s="1"/>
  <c r="R51" i="1" s="1"/>
  <c r="N29" i="1"/>
  <c r="N34" i="1" s="1"/>
  <c r="N51" i="1" s="1"/>
  <c r="N195" i="1" s="1"/>
  <c r="T61" i="1"/>
  <c r="T62" i="1" s="1"/>
  <c r="R62" i="1"/>
  <c r="R110" i="1"/>
  <c r="N112" i="1"/>
  <c r="N138" i="1" s="1"/>
  <c r="T181" i="1"/>
  <c r="T184" i="1" s="1"/>
  <c r="T185" i="1" s="1"/>
  <c r="R184" i="1"/>
  <c r="R185" i="1" s="1"/>
  <c r="T116" i="1"/>
  <c r="T118" i="1" s="1"/>
  <c r="R118" i="1"/>
  <c r="T126" i="1"/>
  <c r="T128" i="1" s="1"/>
  <c r="R128" i="1"/>
  <c r="T97" i="1" l="1"/>
  <c r="T98" i="1" s="1"/>
  <c r="R98" i="1"/>
  <c r="T56" i="1"/>
  <c r="T57" i="1" s="1"/>
  <c r="T92" i="1" s="1"/>
  <c r="R57" i="1"/>
  <c r="R92" i="1" s="1"/>
  <c r="T110" i="1"/>
  <c r="T112" i="1" s="1"/>
  <c r="T138" i="1" s="1"/>
  <c r="R112" i="1"/>
  <c r="R138" i="1" s="1"/>
  <c r="T144" i="1"/>
  <c r="T161" i="1" s="1"/>
  <c r="R161" i="1"/>
  <c r="R194" i="1" l="1"/>
  <c r="R195" i="1" s="1"/>
  <c r="T194" i="1"/>
  <c r="T195" i="1" s="1"/>
  <c r="T1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7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ID#AAABeWfcNnM
JenDeFazio    (2025-02-17 23:29:14)
detail in tab</t>
        </r>
      </text>
    </comment>
    <comment ref="T90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ID#AAABeWfcNm8
JenDeFazio    (2025-02-17 23:29:14)
per rolled forward Depreciation report</t>
        </r>
      </text>
    </comment>
    <comment ref="T91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ID#AAABeWfcNm4
JenDeFazio    (2025-02-17 23:29:14)
teacher lead</t>
        </r>
      </text>
    </comment>
    <comment ref="T136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ID#AAABeWfcNnI
JenDeFazio    (2025-02-17 23:29:14)
per rolled forward Depreciation report</t>
        </r>
      </text>
    </comment>
    <comment ref="T160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ID#AAABeWfcNnA
JenDeFazio    (2025-02-17 23:29:14)
per rolled forward Depreciation report</t>
        </r>
      </text>
    </comment>
    <comment ref="T177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ID#AAABeWfcNnE
JenDeFazio    (2025-02-17 23:29:14)
per rolled forward Depreciation report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qVyGpXKEvLszx4eYh0aMPcyY/+g=="/>
    </ext>
  </extLst>
</comments>
</file>

<file path=xl/sharedStrings.xml><?xml version="1.0" encoding="utf-8"?>
<sst xmlns="http://schemas.openxmlformats.org/spreadsheetml/2006/main" count="203" uniqueCount="203">
  <si>
    <t>May 24</t>
  </si>
  <si>
    <t>Budget</t>
  </si>
  <si>
    <t>Jul '23 - May 24</t>
  </si>
  <si>
    <t>Estimated June 24</t>
  </si>
  <si>
    <t>Total Annual Estimated</t>
  </si>
  <si>
    <t>FY 23-24 Annual Budget</t>
  </si>
  <si>
    <t>Proposed changes</t>
  </si>
  <si>
    <t>Proposed Draft FY24-25 Budget</t>
  </si>
  <si>
    <t>Income</t>
  </si>
  <si>
    <t>3120 · Federal Impact Funds</t>
  </si>
  <si>
    <t>3199 · FEMA</t>
  </si>
  <si>
    <t>3200 · Federal through State and Local</t>
  </si>
  <si>
    <t>3261000 · School Lunch Reimbursement</t>
  </si>
  <si>
    <t>3290003 · Civic Literacy Grant</t>
  </si>
  <si>
    <t>3299 · Emerg Impact Funds for Displace</t>
  </si>
  <si>
    <t>3244300 · ESSER II</t>
  </si>
  <si>
    <t>3244500 · ESSER III</t>
  </si>
  <si>
    <t>3244600 · PROJ 7074</t>
  </si>
  <si>
    <t>3246 · IDEA</t>
  </si>
  <si>
    <t>3290493 · RESTART Revenue</t>
  </si>
  <si>
    <t>3200 · Federal through State and Local - Other</t>
  </si>
  <si>
    <t>Total 3200 · Federal through State and Local</t>
  </si>
  <si>
    <t>3300 · Revenue from State Source</t>
  </si>
  <si>
    <t>3310000 · FEFP</t>
  </si>
  <si>
    <t>3310001 · Base Funding</t>
  </si>
  <si>
    <t>3310003 · FEFP Suppl Acad Instruction</t>
  </si>
  <si>
    <t>3310005 · FEFP Class Size Reductions</t>
  </si>
  <si>
    <t>3310006 · FEFP EES</t>
  </si>
  <si>
    <t>3310007 · FEFP Other SAFESCH</t>
  </si>
  <si>
    <t>3310012 · FEFP Instruct Materials Alloc</t>
  </si>
  <si>
    <t>3310013 · FEFP Discretionary Lottery</t>
  </si>
  <si>
    <t>3310014 · FEFP Digital Classroom</t>
  </si>
  <si>
    <t>3310015 · FEFP Reading Allocation</t>
  </si>
  <si>
    <t>3319000 · FEFP Mental Health</t>
  </si>
  <si>
    <t>Total 3310000 · FEFP</t>
  </si>
  <si>
    <t>3334 · Teacher ClassroomSupply Assista</t>
  </si>
  <si>
    <t>3361 · School Recognition Funds</t>
  </si>
  <si>
    <t>3362 · ICP Grant</t>
  </si>
  <si>
    <t>3399000 · Other Misc State Revenues - TSI</t>
  </si>
  <si>
    <t>Total 3300 · Revenue from State Source</t>
  </si>
  <si>
    <t>3397000 · Charter School Capital Outlay</t>
  </si>
  <si>
    <t>3400000 · Revenues From Local Sources</t>
  </si>
  <si>
    <t>3414 · Half Cents - Sales Tax</t>
  </si>
  <si>
    <t>3410000 · Other State and Local Income</t>
  </si>
  <si>
    <t>3454000 · Supply</t>
  </si>
  <si>
    <t>3456000 · Yearbooks</t>
  </si>
  <si>
    <t>3470000 · Field Trips</t>
  </si>
  <si>
    <t>3475000 · Aftercare</t>
  </si>
  <si>
    <t>3478000 · Uniforms</t>
  </si>
  <si>
    <t>3479000 · Other Student Fees</t>
  </si>
  <si>
    <t>3492000 · Book Fair</t>
  </si>
  <si>
    <t>3493000 · Fundraiser</t>
  </si>
  <si>
    <t>3494000 · Donations</t>
  </si>
  <si>
    <t>3495000 · Other Misc Local Source</t>
  </si>
  <si>
    <t>3400000 · Revenues From Local Sources - Other</t>
  </si>
  <si>
    <t>Total 3400000 · Revenues From Local Sources</t>
  </si>
  <si>
    <t>Total Income</t>
  </si>
  <si>
    <t>Expense</t>
  </si>
  <si>
    <t>5100 · Basic Instruction</t>
  </si>
  <si>
    <t>5100120 · Basic Salaries Teacher</t>
  </si>
  <si>
    <t>SMR-120 · ESSER Summer Recovery Salaries</t>
  </si>
  <si>
    <t>5100120 · Basic Salaries Teacher - Other</t>
  </si>
  <si>
    <t>Total 5100120 · Basic Salaries Teacher</t>
  </si>
  <si>
    <t>5100140 · Basic Salaries Substitutes</t>
  </si>
  <si>
    <t>5100150 · Basic Paraprofessionals</t>
  </si>
  <si>
    <t>SMR-150 · ESSER Summer Recovery Para</t>
  </si>
  <si>
    <t>5100150 · Basic Paraprofessionals - Other</t>
  </si>
  <si>
    <t>Total 5100150 · Basic Paraprofessionals</t>
  </si>
  <si>
    <t>5100210 · Basic Retirement</t>
  </si>
  <si>
    <t>5100220 · Social Security</t>
  </si>
  <si>
    <t>SMC-220 · ESSER Summer Recovery FICA</t>
  </si>
  <si>
    <t>5100220 · Social Security - Other</t>
  </si>
  <si>
    <t>Total 5100220 · Social Security</t>
  </si>
  <si>
    <t>5100230 · Basic Group Insurance</t>
  </si>
  <si>
    <t>5100240 · Basic Worker's Comp</t>
  </si>
  <si>
    <t>5100250 · Basic Unemployment Comp</t>
  </si>
  <si>
    <t>5100310 · Basic Professional and Tech Srv</t>
  </si>
  <si>
    <t>SMR-310 · ESSER Summery Recovery Prof</t>
  </si>
  <si>
    <t>5100310 · Basic Professional and Tech Srv - Other</t>
  </si>
  <si>
    <t>Total 5100310 · Basic Professional and Tech Srv</t>
  </si>
  <si>
    <t>5100315 · Basic Field Trips</t>
  </si>
  <si>
    <t>5100320 · Basic Insurance</t>
  </si>
  <si>
    <t>5100360 · Basic Software Subscription/Lic</t>
  </si>
  <si>
    <t>5100390 · Basic Other Purchase Services</t>
  </si>
  <si>
    <t>5100510 · Basic Supplies</t>
  </si>
  <si>
    <t>5100511 · Basic Yearbook</t>
  </si>
  <si>
    <t>5100520 · Basic Textbooks</t>
  </si>
  <si>
    <t>5100594 · Basic Activity</t>
  </si>
  <si>
    <t>5100642 · Basic Non Cap Furniture</t>
  </si>
  <si>
    <t>RST642 · Special Rev Non Cap Furniture</t>
  </si>
  <si>
    <t>5100642 · Basic Non Cap Furniture - Other</t>
  </si>
  <si>
    <t>Total 5100642 · Basic Non Cap Furniture</t>
  </si>
  <si>
    <t>5100649 · Basic NonCap Tech Related</t>
  </si>
  <si>
    <t>5100692 · Basic NonCap Computer Software</t>
  </si>
  <si>
    <t>5100730 · Basic Dues &amp; Fees</t>
  </si>
  <si>
    <t>5100780 · Basic Depreciation</t>
  </si>
  <si>
    <t>5101510 · Instructional Materials</t>
  </si>
  <si>
    <t>Total 5100 · Basic Instruction</t>
  </si>
  <si>
    <t>5200 · Exceptional</t>
  </si>
  <si>
    <t>5200310 · Excep Prof. Tech. Services</t>
  </si>
  <si>
    <t>Total 5200 · Exceptional</t>
  </si>
  <si>
    <t>6100 · Pupil Personnel Services</t>
  </si>
  <si>
    <t>6100390 · Pupil Svcs Other Purchased</t>
  </si>
  <si>
    <t>paraprofessional</t>
  </si>
  <si>
    <t>Total 6100 · Pupil Personnel Services</t>
  </si>
  <si>
    <t>6130 · Health Services</t>
  </si>
  <si>
    <t>6130310 · Health Services Professional</t>
  </si>
  <si>
    <t>estimated</t>
  </si>
  <si>
    <t>Total 6130 · Health Services</t>
  </si>
  <si>
    <t>6400 · Training Services</t>
  </si>
  <si>
    <t>6400310 · Training Prof Tech Svcs</t>
  </si>
  <si>
    <t>Total 6400 · Training Services</t>
  </si>
  <si>
    <t>7100 · Board</t>
  </si>
  <si>
    <t>7100310 · Board Prof Tech Services</t>
  </si>
  <si>
    <t>Total 7100 · Board</t>
  </si>
  <si>
    <t>7300 · Administration</t>
  </si>
  <si>
    <t>7300110 · Admin Salaries</t>
  </si>
  <si>
    <t>SMR-110 · ESSER Summer Recovery Admin</t>
  </si>
  <si>
    <t>7300110 · Admin Salaries - Other</t>
  </si>
  <si>
    <t>Total 7300110 · Admin Salaries</t>
  </si>
  <si>
    <t>7300160 · Admin Other Support Personnel</t>
  </si>
  <si>
    <t>7300210 · Admin Retirement</t>
  </si>
  <si>
    <t>7300220 · Admin FICA</t>
  </si>
  <si>
    <t>SMR-220 · ESSER Summer Recovery FICA</t>
  </si>
  <si>
    <t>7300220 · Admin FICA - Other</t>
  </si>
  <si>
    <t>Total 7300220 · Admin FICA</t>
  </si>
  <si>
    <t>7300230 · Admin Group Insurance</t>
  </si>
  <si>
    <t>7300240 · Admin Worker's Comp</t>
  </si>
  <si>
    <t>7300250 · Admin Unemployment Compensation</t>
  </si>
  <si>
    <t>7300330 · Admin Travel</t>
  </si>
  <si>
    <t>7300360 · Admin Copier Lease</t>
  </si>
  <si>
    <t>7300361 · Admin Safe</t>
  </si>
  <si>
    <t>7300390 · Admin Other Purchased Services</t>
  </si>
  <si>
    <t>SMC-390 · ESSER Summer Recovery ADMIN</t>
  </si>
  <si>
    <t>7300390 · Admin Other Purchased Services - Other</t>
  </si>
  <si>
    <t>Total 7300390 · Admin Other Purchased Services</t>
  </si>
  <si>
    <t>7300393 · Admin Marketing</t>
  </si>
  <si>
    <t>7300510 · Admin Supplies</t>
  </si>
  <si>
    <t>7300641 · Capitalized Furniture &amp; Fixture</t>
  </si>
  <si>
    <t>7300642 · Admin Non Cap Furniture</t>
  </si>
  <si>
    <t>7300644 · Admin Non Cap PC Hardware</t>
  </si>
  <si>
    <t>7300730 · Admin Dues and Fees</t>
  </si>
  <si>
    <t>7300733 · Company Theft Loss</t>
  </si>
  <si>
    <t>7300780 · Admin Depreciation</t>
  </si>
  <si>
    <t>7300791 · Suspense</t>
  </si>
  <si>
    <t>Total 7300 · Administration</t>
  </si>
  <si>
    <t>7500 · Fiscal Services</t>
  </si>
  <si>
    <t>7500310 · Fiscal Prof. Tech. Services</t>
  </si>
  <si>
    <t>7500311 · Fiscal Payroll Services</t>
  </si>
  <si>
    <t>Total 7500 · Fiscal Services</t>
  </si>
  <si>
    <t>7600 · Food Services</t>
  </si>
  <si>
    <t>7600160 · Food Services Other Support</t>
  </si>
  <si>
    <t>7600220 · Food Services Social Security</t>
  </si>
  <si>
    <t>7600230 · Food Services Group Insurance</t>
  </si>
  <si>
    <t>7600240 · Food Service Worker's Comp.</t>
  </si>
  <si>
    <t>7600250 · Food Services Unemployment Comp</t>
  </si>
  <si>
    <t>7600310 · Food Prof. Tech. Contracted Svc</t>
  </si>
  <si>
    <t>7600390 · Food Other Prof Services</t>
  </si>
  <si>
    <t>SMR-390 · ESSER Summery Recovery Prof Svc</t>
  </si>
  <si>
    <t>7600390 · Food Other Prof Services - Other</t>
  </si>
  <si>
    <t>Total 7600390 · Food Other Prof Services</t>
  </si>
  <si>
    <t>7600510 · Food Services Supplies</t>
  </si>
  <si>
    <t>7600570 · Food</t>
  </si>
  <si>
    <t>7600642 · Food Non Cap Furniture &amp; Fixtur</t>
  </si>
  <si>
    <t>FD RST · Special Rev Food Svc NonCap FFE</t>
  </si>
  <si>
    <t>7600642 · Food Non Cap Furniture &amp; Fixtur - Other</t>
  </si>
  <si>
    <t>Total 7600642 · Food Non Cap Furniture &amp; Fixtur</t>
  </si>
  <si>
    <t>7600780 · Food Services Depreciation</t>
  </si>
  <si>
    <t>Total 7600 · Food Services</t>
  </si>
  <si>
    <t>7900 · Operation of Plant</t>
  </si>
  <si>
    <t>7900320 · Plants Ins and Bond Premiums</t>
  </si>
  <si>
    <t>7900350 · Plant Repairs and Maintenance</t>
  </si>
  <si>
    <t>7900351 · Contract Custodial Service</t>
  </si>
  <si>
    <t>7900352 · Contract Lawn Maintenance</t>
  </si>
  <si>
    <t>7900361 · Plant School Safety &amp; Security</t>
  </si>
  <si>
    <t>7900379 · Plant Tele and Communication</t>
  </si>
  <si>
    <t>7900380 · Plant Public Utilities</t>
  </si>
  <si>
    <t>7900390 · Plant Other Purchased Services</t>
  </si>
  <si>
    <t>7900430 · Plant Electricity</t>
  </si>
  <si>
    <t>7900510 · Plant Supplies</t>
  </si>
  <si>
    <t>7900640 · Furniture and Equipment</t>
  </si>
  <si>
    <t>7900642 · Plant Non Cap Furniture</t>
  </si>
  <si>
    <t>RST-FFE · Restart Non Cap FFE</t>
  </si>
  <si>
    <t>Total 7900642 · Plant Non Cap Furniture</t>
  </si>
  <si>
    <t>7900780 · Plant Depreciation</t>
  </si>
  <si>
    <t>Total 7900 · Operation of Plant</t>
  </si>
  <si>
    <t>8100 · Maintenance of Plant</t>
  </si>
  <si>
    <t>8100350 · Maintenance Repairs</t>
  </si>
  <si>
    <t>RST-350 · Restart Repairs and Maintance</t>
  </si>
  <si>
    <t>CO-350 · Capital Outlay Repairs and Main</t>
  </si>
  <si>
    <t>8100350 · Maintenance Repairs - Other</t>
  </si>
  <si>
    <t>Total 8100350 · Maintenance Repairs</t>
  </si>
  <si>
    <t>Total 8100 · Maintenance of Plant</t>
  </si>
  <si>
    <t>9100 · Community Services</t>
  </si>
  <si>
    <t>9100390 · Community Other Services</t>
  </si>
  <si>
    <t>9100510 · Community Supplies</t>
  </si>
  <si>
    <t>9100792 · Fundraiser</t>
  </si>
  <si>
    <t>Total 9100 · Community Services</t>
  </si>
  <si>
    <t>9200 · Debt Services</t>
  </si>
  <si>
    <t>9200720 · Debt Loan Services</t>
  </si>
  <si>
    <t>Total 9200 · Debt Services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</si>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</sst>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5" x14ac:knownFonts="1">
    <font>
      <sz val="11"/>
      <color theme="1"/>
      <name val="Calibri"/>
      <scheme val="minor"/>
    </font>
    <font>
      <b/>
      <sz val="8"/>
      <color rgb="FF323232"/>
      <name val="Arial"/>
      <family val="2"/>
    </font>
    <font>
      <sz val="11"/>
      <color theme="1"/>
      <name val="Calibri"/>
      <family val="2"/>
    </font>
    <font>
      <sz val="8"/>
      <color rgb="FF32323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3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164" fontId="3" fillId="2" borderId="2" xfId="0" applyNumberFormat="1" applyFont="1" applyFill="1" applyBorder="1"/>
    <xf numFmtId="164" fontId="3" fillId="0" borderId="5" xfId="0" applyNumberFormat="1" applyFont="1" applyBorder="1"/>
    <xf numFmtId="43" fontId="3" fillId="0" borderId="5" xfId="0" applyNumberFormat="1" applyFont="1" applyBorder="1"/>
    <xf numFmtId="164" fontId="3" fillId="2" borderId="6" xfId="0" applyNumberFormat="1" applyFont="1" applyFill="1" applyBorder="1"/>
    <xf numFmtId="164" fontId="3" fillId="3" borderId="2" xfId="0" applyNumberFormat="1" applyFont="1" applyFill="1" applyBorder="1"/>
    <xf numFmtId="164" fontId="3" fillId="0" borderId="7" xfId="0" applyNumberFormat="1" applyFont="1" applyBorder="1"/>
    <xf numFmtId="164" fontId="3" fillId="2" borderId="8" xfId="0" applyNumberFormat="1" applyFont="1" applyFill="1" applyBorder="1"/>
    <xf numFmtId="43" fontId="3" fillId="0" borderId="7" xfId="0" applyNumberFormat="1" applyFont="1" applyBorder="1"/>
    <xf numFmtId="0" fontId="4" fillId="0" borderId="0" xfId="0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43" fontId="3" fillId="0" borderId="9" xfId="0" applyNumberFormat="1" applyFont="1" applyBorder="1"/>
    <xf numFmtId="164" fontId="1" fillId="0" borderId="11" xfId="0" applyNumberFormat="1" applyFont="1" applyBorder="1"/>
    <xf numFmtId="164" fontId="1" fillId="2" borderId="12" xfId="0" applyNumberFormat="1" applyFont="1" applyFill="1" applyBorder="1"/>
    <xf numFmtId="0" fontId="1" fillId="0" borderId="0" xfId="0" applyFont="1"/>
    <xf numFmtId="43" fontId="1" fillId="0" borderId="11" xfId="0" applyNumberFormat="1" applyFont="1" applyBorder="1"/>
    <xf numFmtId="43" fontId="2" fillId="0" borderId="0" xfId="0" applyNumberFormat="1" applyFont="1"/>
    <xf numFmtId="0" fontId="2" fillId="2" borderId="2" xfId="0" applyFont="1" applyFill="1" applyBorder="1"/>
    <xf numFmtId="39" fontId="2" fillId="0" borderId="13" xfId="0" applyNumberFormat="1" applyFont="1" applyBorder="1"/>
    <xf numFmtId="43" fontId="2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5" ySplit="2" topLeftCell="J35" activePane="bottomRight" state="frozen"/>
      <selection pane="topRight" activeCell="F1" sqref="F1"/>
      <selection pane="bottomLeft" activeCell="A3" sqref="A3"/>
      <selection pane="bottomRight" activeCell="E56" sqref="E56"/>
    </sheetView>
  </sheetViews>
  <sheetFormatPr baseColWidth="10" defaultColWidth="14.5" defaultRowHeight="15" customHeight="1" x14ac:dyDescent="0.2"/>
  <cols>
    <col min="1" max="4" width="3" customWidth="1"/>
    <col min="5" max="5" width="41.5" customWidth="1"/>
    <col min="6" max="6" width="8.6640625" hidden="1" customWidth="1"/>
    <col min="7" max="7" width="2.33203125" hidden="1" customWidth="1"/>
    <col min="8" max="8" width="8.6640625" hidden="1" customWidth="1"/>
    <col min="9" max="9" width="2.33203125" hidden="1" customWidth="1"/>
    <col min="10" max="10" width="12.5" customWidth="1"/>
    <col min="11" max="11" width="2.33203125" customWidth="1"/>
    <col min="12" max="12" width="12.5" customWidth="1"/>
    <col min="13" max="13" width="2.33203125" customWidth="1"/>
    <col min="14" max="14" width="10" customWidth="1"/>
    <col min="15" max="15" width="2.33203125" customWidth="1"/>
    <col min="16" max="16" width="12.5" customWidth="1"/>
    <col min="17" max="17" width="2.5" customWidth="1"/>
    <col min="18" max="18" width="12.5" customWidth="1"/>
    <col min="19" max="19" width="2.33203125" customWidth="1"/>
    <col min="20" max="20" width="14" customWidth="1"/>
    <col min="21" max="26" width="8.6640625" customWidth="1"/>
  </cols>
  <sheetData>
    <row r="1" spans="1:26" x14ac:dyDescent="0.2">
      <c r="A1" s="1"/>
      <c r="B1" s="1"/>
      <c r="C1" s="1"/>
      <c r="D1" s="1"/>
      <c r="E1" s="1"/>
      <c r="F1" s="2"/>
      <c r="G1" s="3"/>
      <c r="H1" s="2"/>
      <c r="I1" s="3"/>
      <c r="J1" s="2"/>
      <c r="K1" s="3"/>
      <c r="L1" s="4"/>
      <c r="M1" s="2"/>
      <c r="N1" s="2"/>
      <c r="O1" s="3"/>
      <c r="P1" s="5"/>
      <c r="R1" s="4"/>
      <c r="T1" s="2"/>
    </row>
    <row r="2" spans="1:26" ht="25" x14ac:dyDescent="0.2">
      <c r="A2" s="6"/>
      <c r="B2" s="6"/>
      <c r="C2" s="6"/>
      <c r="D2" s="6"/>
      <c r="E2" s="6"/>
      <c r="F2" s="7" t="s">
        <v>0</v>
      </c>
      <c r="G2" s="2"/>
      <c r="H2" s="7" t="s">
        <v>1</v>
      </c>
      <c r="I2" s="2"/>
      <c r="J2" s="7" t="s">
        <v>2</v>
      </c>
      <c r="K2" s="2"/>
      <c r="L2" s="8" t="s">
        <v>3</v>
      </c>
      <c r="M2" s="2"/>
      <c r="N2" s="9" t="s">
        <v>4</v>
      </c>
      <c r="O2" s="2"/>
      <c r="P2" s="10" t="s">
        <v>5</v>
      </c>
      <c r="Q2" s="11"/>
      <c r="R2" s="8" t="s">
        <v>6</v>
      </c>
      <c r="S2" s="11"/>
      <c r="T2" s="9" t="s">
        <v>7</v>
      </c>
      <c r="U2" s="11"/>
      <c r="V2" s="11"/>
      <c r="W2" s="11"/>
      <c r="X2" s="11"/>
      <c r="Y2" s="11"/>
      <c r="Z2" s="11"/>
    </row>
    <row r="3" spans="1:26" x14ac:dyDescent="0.2">
      <c r="A3" s="1"/>
      <c r="B3" s="1" t="s">
        <v>8</v>
      </c>
      <c r="C3" s="1"/>
      <c r="D3" s="1"/>
      <c r="E3" s="1"/>
      <c r="F3" s="12"/>
      <c r="G3" s="13"/>
      <c r="H3" s="12"/>
      <c r="I3" s="13"/>
      <c r="J3" s="12"/>
      <c r="K3" s="13"/>
      <c r="L3" s="14"/>
      <c r="M3" s="13"/>
      <c r="N3" s="12"/>
      <c r="O3" s="13"/>
      <c r="P3" s="15"/>
      <c r="R3" s="14"/>
      <c r="T3" s="12"/>
    </row>
    <row r="4" spans="1:26" x14ac:dyDescent="0.2">
      <c r="A4" s="1"/>
      <c r="B4" s="1"/>
      <c r="C4" s="1" t="s">
        <v>9</v>
      </c>
      <c r="D4" s="1"/>
      <c r="E4" s="1"/>
      <c r="F4" s="12">
        <v>0</v>
      </c>
      <c r="G4" s="13"/>
      <c r="H4" s="12">
        <v>44.56</v>
      </c>
      <c r="I4" s="13"/>
      <c r="J4" s="12">
        <v>0</v>
      </c>
      <c r="K4" s="13"/>
      <c r="L4" s="14">
        <f t="shared" ref="L4:L5" si="0">J4/11</f>
        <v>0</v>
      </c>
      <c r="M4" s="13"/>
      <c r="N4" s="12">
        <f t="shared" ref="N4:N5" si="1">L4+J4</f>
        <v>0</v>
      </c>
      <c r="O4" s="13"/>
      <c r="P4" s="15">
        <v>534.70000000000005</v>
      </c>
      <c r="R4" s="14">
        <f t="shared" ref="R4:R5" si="2">N4-P4</f>
        <v>-534.70000000000005</v>
      </c>
      <c r="T4" s="12">
        <f>R4+P4</f>
        <v>0</v>
      </c>
    </row>
    <row r="5" spans="1:26" x14ac:dyDescent="0.2">
      <c r="A5" s="1"/>
      <c r="B5" s="1"/>
      <c r="C5" s="1" t="s">
        <v>10</v>
      </c>
      <c r="D5" s="1"/>
      <c r="E5" s="1"/>
      <c r="F5" s="12">
        <v>0</v>
      </c>
      <c r="G5" s="13"/>
      <c r="H5" s="12">
        <v>12228.59</v>
      </c>
      <c r="I5" s="13"/>
      <c r="J5" s="12">
        <v>0</v>
      </c>
      <c r="K5" s="13"/>
      <c r="L5" s="14">
        <f t="shared" si="0"/>
        <v>0</v>
      </c>
      <c r="M5" s="13"/>
      <c r="N5" s="12">
        <f t="shared" si="1"/>
        <v>0</v>
      </c>
      <c r="O5" s="13"/>
      <c r="P5" s="15">
        <v>146743.13</v>
      </c>
      <c r="R5" s="14">
        <f t="shared" si="2"/>
        <v>-146743.13</v>
      </c>
      <c r="T5" s="12">
        <v>146743.13</v>
      </c>
    </row>
    <row r="6" spans="1:26" x14ac:dyDescent="0.2">
      <c r="A6" s="1"/>
      <c r="B6" s="1"/>
      <c r="C6" s="1" t="s">
        <v>11</v>
      </c>
      <c r="D6" s="1"/>
      <c r="E6" s="1"/>
      <c r="F6" s="12"/>
      <c r="G6" s="13"/>
      <c r="H6" s="12"/>
      <c r="I6" s="13"/>
      <c r="J6" s="12"/>
      <c r="K6" s="13"/>
      <c r="L6" s="14"/>
      <c r="M6" s="13"/>
      <c r="N6" s="12"/>
      <c r="O6" s="13"/>
      <c r="P6" s="15"/>
      <c r="R6" s="14"/>
      <c r="T6" s="12"/>
    </row>
    <row r="7" spans="1:26" x14ac:dyDescent="0.2">
      <c r="A7" s="1"/>
      <c r="B7" s="1"/>
      <c r="C7" s="1"/>
      <c r="D7" s="1" t="s">
        <v>12</v>
      </c>
      <c r="E7" s="1"/>
      <c r="F7" s="12">
        <v>22402.84</v>
      </c>
      <c r="G7" s="13"/>
      <c r="H7" s="12">
        <v>22916.67</v>
      </c>
      <c r="I7" s="13"/>
      <c r="J7" s="12">
        <v>264367.48</v>
      </c>
      <c r="K7" s="13"/>
      <c r="L7" s="14">
        <v>0</v>
      </c>
      <c r="M7" s="13"/>
      <c r="N7" s="12">
        <f t="shared" ref="N7:N15" si="3">L7+J7</f>
        <v>264367.48</v>
      </c>
      <c r="O7" s="13"/>
      <c r="P7" s="15">
        <v>275000</v>
      </c>
      <c r="R7" s="14">
        <f t="shared" ref="R7:R15" si="4">N7-P7</f>
        <v>-10632.520000000019</v>
      </c>
      <c r="T7" s="12">
        <v>272000</v>
      </c>
    </row>
    <row r="8" spans="1:26" x14ac:dyDescent="0.2">
      <c r="A8" s="1"/>
      <c r="B8" s="1"/>
      <c r="C8" s="1"/>
      <c r="D8" s="1" t="s">
        <v>13</v>
      </c>
      <c r="E8" s="1"/>
      <c r="F8" s="12">
        <v>0</v>
      </c>
      <c r="G8" s="13"/>
      <c r="H8" s="12"/>
      <c r="I8" s="13"/>
      <c r="J8" s="12">
        <v>1355.86</v>
      </c>
      <c r="K8" s="13"/>
      <c r="L8" s="14">
        <v>0</v>
      </c>
      <c r="M8" s="13"/>
      <c r="N8" s="12">
        <f t="shared" si="3"/>
        <v>1355.86</v>
      </c>
      <c r="O8" s="13"/>
      <c r="P8" s="15"/>
      <c r="R8" s="14">
        <f t="shared" si="4"/>
        <v>1355.86</v>
      </c>
      <c r="T8" s="12">
        <v>0</v>
      </c>
    </row>
    <row r="9" spans="1:26" x14ac:dyDescent="0.2">
      <c r="A9" s="1"/>
      <c r="B9" s="1"/>
      <c r="C9" s="1"/>
      <c r="D9" s="1" t="s">
        <v>14</v>
      </c>
      <c r="E9" s="1"/>
      <c r="F9" s="12">
        <v>0</v>
      </c>
      <c r="G9" s="13"/>
      <c r="H9" s="12">
        <v>10000</v>
      </c>
      <c r="I9" s="13"/>
      <c r="J9" s="12">
        <v>0</v>
      </c>
      <c r="K9" s="13"/>
      <c r="L9" s="14">
        <f t="shared" ref="L9:L10" si="5">J9/11</f>
        <v>0</v>
      </c>
      <c r="M9" s="13"/>
      <c r="N9" s="12">
        <f t="shared" si="3"/>
        <v>0</v>
      </c>
      <c r="O9" s="13"/>
      <c r="P9" s="15">
        <v>120000</v>
      </c>
      <c r="R9" s="14">
        <f t="shared" si="4"/>
        <v>-120000</v>
      </c>
      <c r="T9" s="12">
        <f t="shared" ref="T9:T10" si="6">R9+P9</f>
        <v>0</v>
      </c>
    </row>
    <row r="10" spans="1:26" x14ac:dyDescent="0.2">
      <c r="A10" s="1"/>
      <c r="B10" s="1"/>
      <c r="C10" s="1"/>
      <c r="D10" s="1" t="s">
        <v>15</v>
      </c>
      <c r="E10" s="1"/>
      <c r="F10" s="12">
        <v>0</v>
      </c>
      <c r="G10" s="13"/>
      <c r="H10" s="12">
        <v>5491.84</v>
      </c>
      <c r="I10" s="13"/>
      <c r="J10" s="12">
        <v>0</v>
      </c>
      <c r="K10" s="13"/>
      <c r="L10" s="14">
        <f t="shared" si="5"/>
        <v>0</v>
      </c>
      <c r="M10" s="13"/>
      <c r="N10" s="12">
        <f t="shared" si="3"/>
        <v>0</v>
      </c>
      <c r="O10" s="13"/>
      <c r="P10" s="15">
        <v>65902.039999999994</v>
      </c>
      <c r="R10" s="14">
        <f t="shared" si="4"/>
        <v>-65902.039999999994</v>
      </c>
      <c r="T10" s="12">
        <f t="shared" si="6"/>
        <v>0</v>
      </c>
    </row>
    <row r="11" spans="1:26" x14ac:dyDescent="0.2">
      <c r="A11" s="1"/>
      <c r="B11" s="1"/>
      <c r="C11" s="1"/>
      <c r="D11" s="1" t="s">
        <v>16</v>
      </c>
      <c r="E11" s="1"/>
      <c r="F11" s="12">
        <v>0</v>
      </c>
      <c r="G11" s="13"/>
      <c r="H11" s="12">
        <v>30664</v>
      </c>
      <c r="I11" s="13"/>
      <c r="J11" s="12">
        <v>124397.31</v>
      </c>
      <c r="K11" s="13"/>
      <c r="L11" s="14">
        <v>0</v>
      </c>
      <c r="M11" s="13"/>
      <c r="N11" s="12">
        <f t="shared" si="3"/>
        <v>124397.31</v>
      </c>
      <c r="O11" s="13"/>
      <c r="P11" s="15">
        <v>367968.02</v>
      </c>
      <c r="R11" s="14">
        <f t="shared" si="4"/>
        <v>-243570.71000000002</v>
      </c>
      <c r="T11" s="12">
        <v>0</v>
      </c>
    </row>
    <row r="12" spans="1:26" x14ac:dyDescent="0.2">
      <c r="A12" s="1"/>
      <c r="B12" s="1"/>
      <c r="C12" s="1"/>
      <c r="D12" s="1" t="s">
        <v>17</v>
      </c>
      <c r="E12" s="1"/>
      <c r="F12" s="12">
        <v>0</v>
      </c>
      <c r="G12" s="13"/>
      <c r="H12" s="12"/>
      <c r="I12" s="13"/>
      <c r="J12" s="12">
        <v>65902.039999999994</v>
      </c>
      <c r="K12" s="13"/>
      <c r="L12" s="14">
        <v>0</v>
      </c>
      <c r="M12" s="13"/>
      <c r="N12" s="12">
        <f t="shared" si="3"/>
        <v>65902.039999999994</v>
      </c>
      <c r="O12" s="13"/>
      <c r="P12" s="15"/>
      <c r="R12" s="14">
        <f t="shared" si="4"/>
        <v>65902.039999999994</v>
      </c>
      <c r="T12" s="12">
        <v>0</v>
      </c>
    </row>
    <row r="13" spans="1:26" x14ac:dyDescent="0.2">
      <c r="A13" s="1"/>
      <c r="B13" s="1"/>
      <c r="C13" s="1"/>
      <c r="D13" s="1" t="s">
        <v>18</v>
      </c>
      <c r="E13" s="1"/>
      <c r="F13" s="12">
        <v>0</v>
      </c>
      <c r="G13" s="13"/>
      <c r="H13" s="12"/>
      <c r="I13" s="13"/>
      <c r="J13" s="12">
        <v>0</v>
      </c>
      <c r="K13" s="13"/>
      <c r="L13" s="14">
        <f t="shared" ref="L13:L15" si="7">J13/11</f>
        <v>0</v>
      </c>
      <c r="M13" s="13"/>
      <c r="N13" s="12">
        <f t="shared" si="3"/>
        <v>0</v>
      </c>
      <c r="O13" s="13"/>
      <c r="P13" s="15">
        <v>0</v>
      </c>
      <c r="R13" s="14">
        <f t="shared" si="4"/>
        <v>0</v>
      </c>
      <c r="T13" s="12">
        <f t="shared" ref="T13:T15" si="8">R13+P13</f>
        <v>0</v>
      </c>
    </row>
    <row r="14" spans="1:26" x14ac:dyDescent="0.2">
      <c r="A14" s="1"/>
      <c r="B14" s="1"/>
      <c r="C14" s="1"/>
      <c r="D14" s="1" t="s">
        <v>19</v>
      </c>
      <c r="E14" s="1"/>
      <c r="F14" s="12">
        <v>0</v>
      </c>
      <c r="G14" s="13"/>
      <c r="H14" s="12"/>
      <c r="I14" s="13"/>
      <c r="J14" s="12">
        <v>0</v>
      </c>
      <c r="K14" s="13"/>
      <c r="L14" s="14">
        <f t="shared" si="7"/>
        <v>0</v>
      </c>
      <c r="M14" s="13"/>
      <c r="N14" s="12">
        <f t="shared" si="3"/>
        <v>0</v>
      </c>
      <c r="O14" s="13"/>
      <c r="P14" s="15">
        <v>0</v>
      </c>
      <c r="R14" s="14">
        <f t="shared" si="4"/>
        <v>0</v>
      </c>
      <c r="T14" s="12">
        <f t="shared" si="8"/>
        <v>0</v>
      </c>
    </row>
    <row r="15" spans="1:26" x14ac:dyDescent="0.2">
      <c r="A15" s="1"/>
      <c r="B15" s="1"/>
      <c r="C15" s="1"/>
      <c r="D15" s="1" t="s">
        <v>20</v>
      </c>
      <c r="E15" s="1"/>
      <c r="F15" s="16">
        <v>0</v>
      </c>
      <c r="G15" s="13"/>
      <c r="H15" s="16">
        <v>0</v>
      </c>
      <c r="I15" s="13"/>
      <c r="J15" s="16">
        <v>0</v>
      </c>
      <c r="K15" s="13"/>
      <c r="L15" s="17">
        <f t="shared" si="7"/>
        <v>0</v>
      </c>
      <c r="M15" s="13"/>
      <c r="N15" s="16">
        <f t="shared" si="3"/>
        <v>0</v>
      </c>
      <c r="O15" s="13"/>
      <c r="P15" s="18">
        <v>0</v>
      </c>
      <c r="R15" s="17">
        <f t="shared" si="4"/>
        <v>0</v>
      </c>
      <c r="T15" s="16">
        <f t="shared" si="8"/>
        <v>0</v>
      </c>
    </row>
    <row r="16" spans="1:26" x14ac:dyDescent="0.2">
      <c r="A16" s="1"/>
      <c r="B16" s="1"/>
      <c r="C16" s="1" t="s">
        <v>21</v>
      </c>
      <c r="D16" s="1"/>
      <c r="E16" s="1"/>
      <c r="F16" s="12">
        <f>ROUND(SUM(F6:F15),5)</f>
        <v>22402.84</v>
      </c>
      <c r="G16" s="13"/>
      <c r="H16" s="12">
        <f>ROUND(SUM(H6:H15),5)</f>
        <v>69072.509999999995</v>
      </c>
      <c r="I16" s="13"/>
      <c r="J16" s="12">
        <f>ROUND(SUM(J6:J15),5)</f>
        <v>456022.69</v>
      </c>
      <c r="K16" s="13"/>
      <c r="L16" s="14">
        <f>SUM(L4:L15)</f>
        <v>0</v>
      </c>
      <c r="M16" s="13"/>
      <c r="N16" s="12">
        <f>ROUND(SUM(N6:N15),5)</f>
        <v>456022.69</v>
      </c>
      <c r="O16" s="13"/>
      <c r="P16" s="15">
        <f>ROUND(SUM(P6:P15),5)</f>
        <v>828870.06</v>
      </c>
      <c r="R16" s="14">
        <f>ROUND(SUM(R6:R15),5)</f>
        <v>-372847.37</v>
      </c>
      <c r="T16" s="12">
        <f>ROUND(SUM(T6:T15),5)</f>
        <v>272000</v>
      </c>
    </row>
    <row r="17" spans="1:20" x14ac:dyDescent="0.2">
      <c r="A17" s="1"/>
      <c r="B17" s="1"/>
      <c r="C17" s="1" t="s">
        <v>22</v>
      </c>
      <c r="D17" s="1"/>
      <c r="E17" s="1"/>
      <c r="F17" s="12"/>
      <c r="G17" s="13"/>
      <c r="H17" s="12"/>
      <c r="I17" s="13"/>
      <c r="J17" s="12"/>
      <c r="K17" s="13"/>
      <c r="L17" s="14"/>
      <c r="M17" s="13"/>
      <c r="N17" s="12"/>
      <c r="O17" s="13"/>
      <c r="P17" s="15"/>
      <c r="R17" s="14"/>
      <c r="T17" s="12"/>
    </row>
    <row r="18" spans="1:20" x14ac:dyDescent="0.2">
      <c r="A18" s="1"/>
      <c r="B18" s="1"/>
      <c r="C18" s="1"/>
      <c r="D18" s="1" t="s">
        <v>23</v>
      </c>
      <c r="E18" s="1"/>
      <c r="F18" s="12"/>
      <c r="G18" s="13"/>
      <c r="H18" s="12"/>
      <c r="I18" s="13"/>
      <c r="J18" s="12"/>
      <c r="K18" s="13"/>
      <c r="L18" s="14"/>
      <c r="M18" s="13"/>
      <c r="N18" s="12"/>
      <c r="O18" s="13"/>
      <c r="P18" s="15"/>
      <c r="R18" s="14"/>
      <c r="T18" s="12"/>
    </row>
    <row r="19" spans="1:20" x14ac:dyDescent="0.2">
      <c r="A19" s="1"/>
      <c r="B19" s="1"/>
      <c r="C19" s="1"/>
      <c r="D19" s="1"/>
      <c r="E19" s="1" t="s">
        <v>24</v>
      </c>
      <c r="F19" s="12">
        <v>160871</v>
      </c>
      <c r="G19" s="13"/>
      <c r="H19" s="12">
        <v>137273.85999999999</v>
      </c>
      <c r="I19" s="13"/>
      <c r="J19" s="12">
        <v>1769582</v>
      </c>
      <c r="K19" s="13"/>
      <c r="L19" s="14">
        <f t="shared" ref="L19:L28" si="9">J19/11</f>
        <v>160871.09090909091</v>
      </c>
      <c r="M19" s="13"/>
      <c r="N19" s="12">
        <f t="shared" ref="N19:N27" si="10">L19+J19</f>
        <v>1930453.0909090908</v>
      </c>
      <c r="O19" s="13"/>
      <c r="P19" s="15">
        <v>1647286.29</v>
      </c>
      <c r="R19" s="14">
        <f t="shared" ref="R19:R28" si="11">N19-P19</f>
        <v>283166.80090909079</v>
      </c>
      <c r="T19" s="19">
        <f>320*8143</f>
        <v>2605760</v>
      </c>
    </row>
    <row r="20" spans="1:20" x14ac:dyDescent="0.2">
      <c r="A20" s="1"/>
      <c r="B20" s="1"/>
      <c r="C20" s="1"/>
      <c r="D20" s="1"/>
      <c r="E20" s="1" t="s">
        <v>25</v>
      </c>
      <c r="F20" s="12">
        <v>0</v>
      </c>
      <c r="G20" s="13"/>
      <c r="H20" s="12">
        <v>6739.14</v>
      </c>
      <c r="I20" s="13"/>
      <c r="J20" s="12">
        <v>0</v>
      </c>
      <c r="K20" s="13"/>
      <c r="L20" s="14">
        <f t="shared" si="9"/>
        <v>0</v>
      </c>
      <c r="M20" s="13"/>
      <c r="N20" s="12">
        <f t="shared" si="10"/>
        <v>0</v>
      </c>
      <c r="O20" s="13"/>
      <c r="P20" s="15">
        <v>80869.710000000006</v>
      </c>
      <c r="R20" s="14">
        <f t="shared" si="11"/>
        <v>-80869.710000000006</v>
      </c>
      <c r="T20" s="12">
        <f>R20+P20</f>
        <v>0</v>
      </c>
    </row>
    <row r="21" spans="1:20" ht="15.75" customHeight="1" x14ac:dyDescent="0.2">
      <c r="A21" s="1"/>
      <c r="B21" s="1"/>
      <c r="C21" s="1"/>
      <c r="D21" s="1"/>
      <c r="E21" s="1" t="s">
        <v>26</v>
      </c>
      <c r="F21" s="12">
        <v>25094</v>
      </c>
      <c r="G21" s="13"/>
      <c r="H21" s="12">
        <v>24017.43</v>
      </c>
      <c r="I21" s="13"/>
      <c r="J21" s="12">
        <v>276027</v>
      </c>
      <c r="K21" s="13"/>
      <c r="L21" s="14">
        <f t="shared" si="9"/>
        <v>25093.363636363636</v>
      </c>
      <c r="M21" s="13"/>
      <c r="N21" s="12">
        <f t="shared" si="10"/>
        <v>301120.36363636365</v>
      </c>
      <c r="O21" s="13"/>
      <c r="P21" s="15">
        <v>288209.14</v>
      </c>
      <c r="R21" s="14">
        <f t="shared" si="11"/>
        <v>12911.223636363633</v>
      </c>
      <c r="T21" s="12">
        <v>0</v>
      </c>
    </row>
    <row r="22" spans="1:20" ht="15.75" customHeight="1" x14ac:dyDescent="0.2">
      <c r="A22" s="1"/>
      <c r="B22" s="1"/>
      <c r="C22" s="1"/>
      <c r="D22" s="1"/>
      <c r="E22" s="1" t="s">
        <v>27</v>
      </c>
      <c r="F22" s="12">
        <v>7012</v>
      </c>
      <c r="G22" s="13"/>
      <c r="H22" s="12"/>
      <c r="I22" s="13"/>
      <c r="J22" s="12">
        <v>77129</v>
      </c>
      <c r="K22" s="13"/>
      <c r="L22" s="14">
        <f t="shared" si="9"/>
        <v>7011.727272727273</v>
      </c>
      <c r="M22" s="13"/>
      <c r="N22" s="12">
        <f t="shared" si="10"/>
        <v>84140.727272727279</v>
      </c>
      <c r="O22" s="13"/>
      <c r="P22" s="15"/>
      <c r="R22" s="14">
        <f t="shared" si="11"/>
        <v>84140.727272727279</v>
      </c>
      <c r="T22" s="12">
        <v>0</v>
      </c>
    </row>
    <row r="23" spans="1:20" ht="15.75" customHeight="1" x14ac:dyDescent="0.2">
      <c r="A23" s="1"/>
      <c r="B23" s="1"/>
      <c r="C23" s="1"/>
      <c r="D23" s="1"/>
      <c r="E23" s="1" t="s">
        <v>28</v>
      </c>
      <c r="F23" s="12">
        <v>2513</v>
      </c>
      <c r="G23" s="13"/>
      <c r="H23" s="12">
        <v>2010.86</v>
      </c>
      <c r="I23" s="13"/>
      <c r="J23" s="12">
        <v>27651</v>
      </c>
      <c r="K23" s="13"/>
      <c r="L23" s="14">
        <f t="shared" si="9"/>
        <v>2513.7272727272725</v>
      </c>
      <c r="M23" s="13"/>
      <c r="N23" s="12">
        <f t="shared" si="10"/>
        <v>30164.727272727272</v>
      </c>
      <c r="O23" s="13"/>
      <c r="P23" s="15">
        <v>24130.29</v>
      </c>
      <c r="R23" s="14">
        <f t="shared" si="11"/>
        <v>6034.4372727272712</v>
      </c>
      <c r="T23" s="12">
        <v>0</v>
      </c>
    </row>
    <row r="24" spans="1:20" ht="15.75" customHeight="1" x14ac:dyDescent="0.2">
      <c r="A24" s="1"/>
      <c r="B24" s="1"/>
      <c r="C24" s="1"/>
      <c r="D24" s="1"/>
      <c r="E24" s="1" t="s">
        <v>29</v>
      </c>
      <c r="F24" s="12">
        <v>0</v>
      </c>
      <c r="G24" s="13"/>
      <c r="H24" s="12">
        <v>1864.86</v>
      </c>
      <c r="I24" s="13"/>
      <c r="J24" s="12">
        <v>0</v>
      </c>
      <c r="K24" s="13"/>
      <c r="L24" s="14">
        <f t="shared" si="9"/>
        <v>0</v>
      </c>
      <c r="M24" s="13"/>
      <c r="N24" s="12">
        <f t="shared" si="10"/>
        <v>0</v>
      </c>
      <c r="O24" s="13"/>
      <c r="P24" s="15">
        <v>22378.29</v>
      </c>
      <c r="R24" s="14">
        <f t="shared" si="11"/>
        <v>-22378.29</v>
      </c>
      <c r="T24" s="12">
        <f t="shared" ref="T24:T28" si="12">R24+P24</f>
        <v>0</v>
      </c>
    </row>
    <row r="25" spans="1:20" ht="15.75" customHeight="1" x14ac:dyDescent="0.2">
      <c r="A25" s="1"/>
      <c r="B25" s="1"/>
      <c r="C25" s="1"/>
      <c r="D25" s="1"/>
      <c r="E25" s="1" t="s">
        <v>30</v>
      </c>
      <c r="F25" s="12">
        <v>0</v>
      </c>
      <c r="G25" s="13"/>
      <c r="H25" s="12"/>
      <c r="I25" s="13"/>
      <c r="J25" s="12">
        <v>0</v>
      </c>
      <c r="K25" s="13"/>
      <c r="L25" s="14">
        <f t="shared" si="9"/>
        <v>0</v>
      </c>
      <c r="M25" s="13"/>
      <c r="N25" s="12">
        <f t="shared" si="10"/>
        <v>0</v>
      </c>
      <c r="O25" s="13"/>
      <c r="P25" s="15">
        <v>0</v>
      </c>
      <c r="R25" s="14">
        <f t="shared" si="11"/>
        <v>0</v>
      </c>
      <c r="T25" s="12">
        <f t="shared" si="12"/>
        <v>0</v>
      </c>
    </row>
    <row r="26" spans="1:20" ht="15.75" customHeight="1" x14ac:dyDescent="0.2">
      <c r="A26" s="1"/>
      <c r="B26" s="1"/>
      <c r="C26" s="1"/>
      <c r="D26" s="1"/>
      <c r="E26" s="1" t="s">
        <v>31</v>
      </c>
      <c r="F26" s="12">
        <v>0</v>
      </c>
      <c r="G26" s="13"/>
      <c r="H26" s="12"/>
      <c r="I26" s="13"/>
      <c r="J26" s="12">
        <v>0</v>
      </c>
      <c r="K26" s="13"/>
      <c r="L26" s="14">
        <f t="shared" si="9"/>
        <v>0</v>
      </c>
      <c r="M26" s="13"/>
      <c r="N26" s="12">
        <f t="shared" si="10"/>
        <v>0</v>
      </c>
      <c r="O26" s="13"/>
      <c r="P26" s="15">
        <v>0</v>
      </c>
      <c r="R26" s="14">
        <f t="shared" si="11"/>
        <v>0</v>
      </c>
      <c r="T26" s="12">
        <f t="shared" si="12"/>
        <v>0</v>
      </c>
    </row>
    <row r="27" spans="1:20" ht="15.75" customHeight="1" x14ac:dyDescent="0.2">
      <c r="A27" s="1"/>
      <c r="B27" s="1"/>
      <c r="C27" s="1"/>
      <c r="D27" s="1"/>
      <c r="E27" s="1" t="s">
        <v>32</v>
      </c>
      <c r="F27" s="12">
        <v>0</v>
      </c>
      <c r="G27" s="13"/>
      <c r="H27" s="12">
        <v>1352.71</v>
      </c>
      <c r="I27" s="13"/>
      <c r="J27" s="12">
        <v>0</v>
      </c>
      <c r="K27" s="13"/>
      <c r="L27" s="14">
        <f t="shared" si="9"/>
        <v>0</v>
      </c>
      <c r="M27" s="13"/>
      <c r="N27" s="12">
        <f t="shared" si="10"/>
        <v>0</v>
      </c>
      <c r="O27" s="13"/>
      <c r="P27" s="15">
        <v>16232.57</v>
      </c>
      <c r="R27" s="14">
        <f t="shared" si="11"/>
        <v>-16232.57</v>
      </c>
      <c r="T27" s="12">
        <f t="shared" si="12"/>
        <v>0</v>
      </c>
    </row>
    <row r="28" spans="1:20" ht="15.75" customHeight="1" x14ac:dyDescent="0.2">
      <c r="A28" s="1"/>
      <c r="B28" s="1"/>
      <c r="C28" s="1"/>
      <c r="D28" s="1"/>
      <c r="E28" s="1" t="s">
        <v>33</v>
      </c>
      <c r="F28" s="16">
        <v>0</v>
      </c>
      <c r="G28" s="13"/>
      <c r="H28" s="16"/>
      <c r="I28" s="13"/>
      <c r="J28" s="16">
        <v>0</v>
      </c>
      <c r="K28" s="13"/>
      <c r="L28" s="17">
        <f t="shared" si="9"/>
        <v>0</v>
      </c>
      <c r="M28" s="13"/>
      <c r="N28" s="16"/>
      <c r="O28" s="13"/>
      <c r="P28" s="18"/>
      <c r="R28" s="17">
        <f t="shared" si="11"/>
        <v>0</v>
      </c>
      <c r="T28" s="16">
        <f t="shared" si="12"/>
        <v>0</v>
      </c>
    </row>
    <row r="29" spans="1:20" ht="15.75" customHeight="1" x14ac:dyDescent="0.2">
      <c r="A29" s="1"/>
      <c r="B29" s="1"/>
      <c r="C29" s="1"/>
      <c r="D29" s="1" t="s">
        <v>34</v>
      </c>
      <c r="E29" s="1"/>
      <c r="F29" s="12">
        <f>ROUND(SUM(F18:F28),5)</f>
        <v>195490</v>
      </c>
      <c r="G29" s="13"/>
      <c r="H29" s="12">
        <f>ROUND(SUM(H18:H28),5)</f>
        <v>173258.86</v>
      </c>
      <c r="I29" s="13"/>
      <c r="J29" s="12">
        <f>ROUND(SUM(J18:J28),5)</f>
        <v>2150389</v>
      </c>
      <c r="K29" s="13"/>
      <c r="L29" s="14">
        <f>SUM(L19:L28)</f>
        <v>195489.90909090909</v>
      </c>
      <c r="M29" s="13"/>
      <c r="N29" s="12">
        <f>ROUND(SUM(N18:N28),5)</f>
        <v>2345878.9090900002</v>
      </c>
      <c r="O29" s="13"/>
      <c r="P29" s="15">
        <f>ROUND(SUM(P18:P28),5)</f>
        <v>2079106.29</v>
      </c>
      <c r="R29" s="14">
        <f>ROUND(SUM(R18:R28),5)</f>
        <v>266772.61908999999</v>
      </c>
      <c r="T29" s="12">
        <f>ROUND(SUM(T18:T28),5)</f>
        <v>2605760</v>
      </c>
    </row>
    <row r="30" spans="1:20" ht="15.75" customHeight="1" x14ac:dyDescent="0.2">
      <c r="A30" s="1"/>
      <c r="B30" s="1"/>
      <c r="C30" s="1"/>
      <c r="D30" s="1" t="s">
        <v>35</v>
      </c>
      <c r="E30" s="1"/>
      <c r="F30" s="12">
        <v>0</v>
      </c>
      <c r="G30" s="13"/>
      <c r="H30" s="12"/>
      <c r="I30" s="13"/>
      <c r="J30" s="12">
        <v>0</v>
      </c>
      <c r="K30" s="13"/>
      <c r="L30" s="14">
        <f>J30/11</f>
        <v>0</v>
      </c>
      <c r="M30" s="13"/>
      <c r="N30" s="12">
        <f t="shared" ref="N30:N33" si="13">L30+J30</f>
        <v>0</v>
      </c>
      <c r="O30" s="13"/>
      <c r="P30" s="15">
        <v>4102</v>
      </c>
      <c r="R30" s="14">
        <f t="shared" ref="R30:R33" si="14">N30-P30</f>
        <v>-4102</v>
      </c>
      <c r="T30" s="12">
        <v>4000</v>
      </c>
    </row>
    <row r="31" spans="1:20" ht="15.75" customHeight="1" x14ac:dyDescent="0.2">
      <c r="A31" s="1"/>
      <c r="B31" s="1"/>
      <c r="C31" s="1"/>
      <c r="D31" s="1" t="s">
        <v>36</v>
      </c>
      <c r="E31" s="1"/>
      <c r="F31" s="12">
        <v>0</v>
      </c>
      <c r="G31" s="13"/>
      <c r="H31" s="12"/>
      <c r="I31" s="13"/>
      <c r="J31" s="12">
        <v>51679</v>
      </c>
      <c r="K31" s="13"/>
      <c r="L31" s="14">
        <v>0</v>
      </c>
      <c r="M31" s="13"/>
      <c r="N31" s="12">
        <f t="shared" si="13"/>
        <v>51679</v>
      </c>
      <c r="O31" s="13"/>
      <c r="P31" s="15">
        <v>0</v>
      </c>
      <c r="R31" s="14">
        <f t="shared" si="14"/>
        <v>51679</v>
      </c>
      <c r="T31" s="12">
        <v>52000</v>
      </c>
    </row>
    <row r="32" spans="1:20" ht="15.75" customHeight="1" x14ac:dyDescent="0.2">
      <c r="A32" s="1"/>
      <c r="B32" s="1"/>
      <c r="C32" s="1"/>
      <c r="D32" s="1" t="s">
        <v>37</v>
      </c>
      <c r="E32" s="1"/>
      <c r="F32" s="12">
        <v>0</v>
      </c>
      <c r="G32" s="13"/>
      <c r="H32" s="12"/>
      <c r="I32" s="13"/>
      <c r="J32" s="12">
        <v>0</v>
      </c>
      <c r="K32" s="13"/>
      <c r="L32" s="14">
        <f t="shared" ref="L32:L33" si="15">J32/11</f>
        <v>0</v>
      </c>
      <c r="M32" s="13"/>
      <c r="N32" s="12">
        <f t="shared" si="13"/>
        <v>0</v>
      </c>
      <c r="O32" s="13"/>
      <c r="P32" s="15">
        <v>0</v>
      </c>
      <c r="R32" s="14">
        <f t="shared" si="14"/>
        <v>0</v>
      </c>
      <c r="T32" s="12">
        <f>R32+P32</f>
        <v>0</v>
      </c>
    </row>
    <row r="33" spans="1:20" ht="15.75" customHeight="1" x14ac:dyDescent="0.2">
      <c r="A33" s="1"/>
      <c r="B33" s="1"/>
      <c r="C33" s="1"/>
      <c r="D33" s="1" t="s">
        <v>38</v>
      </c>
      <c r="E33" s="1"/>
      <c r="F33" s="16">
        <v>0</v>
      </c>
      <c r="G33" s="13"/>
      <c r="H33" s="16">
        <v>6206.29</v>
      </c>
      <c r="I33" s="13"/>
      <c r="J33" s="16">
        <v>0</v>
      </c>
      <c r="K33" s="13"/>
      <c r="L33" s="17">
        <f t="shared" si="15"/>
        <v>0</v>
      </c>
      <c r="M33" s="13"/>
      <c r="N33" s="16">
        <f t="shared" si="13"/>
        <v>0</v>
      </c>
      <c r="O33" s="13"/>
      <c r="P33" s="18">
        <v>74475.429999999993</v>
      </c>
      <c r="R33" s="17">
        <f t="shared" si="14"/>
        <v>-74475.429999999993</v>
      </c>
      <c r="T33" s="16">
        <v>80000</v>
      </c>
    </row>
    <row r="34" spans="1:20" ht="15.75" customHeight="1" x14ac:dyDescent="0.2">
      <c r="A34" s="1"/>
      <c r="B34" s="1"/>
      <c r="C34" s="1" t="s">
        <v>39</v>
      </c>
      <c r="D34" s="1"/>
      <c r="E34" s="1"/>
      <c r="F34" s="12">
        <f>ROUND(F17+SUM(F29:F33),5)</f>
        <v>195490</v>
      </c>
      <c r="G34" s="13"/>
      <c r="H34" s="12">
        <f>ROUND(H17+SUM(H29:H33),5)</f>
        <v>179465.15</v>
      </c>
      <c r="I34" s="13"/>
      <c r="J34" s="12">
        <f>ROUND(J17+SUM(J29:J33),5)</f>
        <v>2202068</v>
      </c>
      <c r="K34" s="13"/>
      <c r="L34" s="14">
        <f>SUM(L29:L33)</f>
        <v>195489.90909090909</v>
      </c>
      <c r="M34" s="13"/>
      <c r="N34" s="12">
        <f>ROUND(N17+SUM(N29:N33),5)</f>
        <v>2397557.9090900002</v>
      </c>
      <c r="O34" s="13"/>
      <c r="P34" s="15">
        <f>ROUND(P17+SUM(P29:P33),5)</f>
        <v>2157683.7200000002</v>
      </c>
      <c r="R34" s="14">
        <f>ROUND(R17+SUM(R29:R33),5)</f>
        <v>239874.18909</v>
      </c>
      <c r="T34" s="12">
        <f>ROUND(T17+SUM(T29:T33),5)</f>
        <v>2741760</v>
      </c>
    </row>
    <row r="35" spans="1:20" ht="15.75" customHeight="1" x14ac:dyDescent="0.2">
      <c r="A35" s="1"/>
      <c r="B35" s="1"/>
      <c r="C35" s="1" t="s">
        <v>40</v>
      </c>
      <c r="D35" s="1"/>
      <c r="E35" s="1"/>
      <c r="F35" s="12">
        <v>0</v>
      </c>
      <c r="G35" s="13"/>
      <c r="H35" s="12">
        <v>13468.58</v>
      </c>
      <c r="I35" s="13"/>
      <c r="J35" s="12">
        <v>152341</v>
      </c>
      <c r="K35" s="13"/>
      <c r="L35" s="14">
        <f>J35/11</f>
        <v>13849.181818181818</v>
      </c>
      <c r="M35" s="13"/>
      <c r="N35" s="12">
        <v>183532</v>
      </c>
      <c r="O35" s="13"/>
      <c r="P35" s="15">
        <v>161623</v>
      </c>
      <c r="R35" s="14">
        <f>N35-P35</f>
        <v>21909</v>
      </c>
      <c r="T35" s="12">
        <v>200000</v>
      </c>
    </row>
    <row r="36" spans="1:20" ht="15.75" customHeight="1" x14ac:dyDescent="0.2">
      <c r="A36" s="1"/>
      <c r="B36" s="1"/>
      <c r="C36" s="1" t="s">
        <v>41</v>
      </c>
      <c r="D36" s="1"/>
      <c r="E36" s="1"/>
      <c r="F36" s="12"/>
      <c r="G36" s="13"/>
      <c r="H36" s="12"/>
      <c r="I36" s="13"/>
      <c r="J36" s="12"/>
      <c r="K36" s="13"/>
      <c r="L36" s="14"/>
      <c r="M36" s="13"/>
      <c r="N36" s="12"/>
      <c r="O36" s="13"/>
      <c r="P36" s="15"/>
      <c r="R36" s="14"/>
      <c r="T36" s="12"/>
    </row>
    <row r="37" spans="1:20" ht="15.75" customHeight="1" x14ac:dyDescent="0.2">
      <c r="A37" s="1"/>
      <c r="B37" s="1"/>
      <c r="C37" s="1"/>
      <c r="D37" s="1" t="s">
        <v>42</v>
      </c>
      <c r="E37" s="1"/>
      <c r="F37" s="12">
        <v>0</v>
      </c>
      <c r="G37" s="13"/>
      <c r="H37" s="12">
        <v>6848.39</v>
      </c>
      <c r="I37" s="13"/>
      <c r="J37" s="12">
        <v>82180.69</v>
      </c>
      <c r="K37" s="13"/>
      <c r="L37" s="14">
        <v>0</v>
      </c>
      <c r="M37" s="13"/>
      <c r="N37" s="12">
        <f t="shared" ref="N37:N49" si="16">L37+J37</f>
        <v>82180.69</v>
      </c>
      <c r="O37" s="13"/>
      <c r="P37" s="15">
        <v>82180.69</v>
      </c>
      <c r="R37" s="14">
        <f t="shared" ref="R37:R49" si="17">N37-P37</f>
        <v>0</v>
      </c>
      <c r="T37" s="12">
        <f>R37+P37</f>
        <v>82180.69</v>
      </c>
    </row>
    <row r="38" spans="1:20" ht="15.75" customHeight="1" x14ac:dyDescent="0.2">
      <c r="A38" s="1"/>
      <c r="B38" s="1"/>
      <c r="C38" s="1"/>
      <c r="D38" s="1" t="s">
        <v>43</v>
      </c>
      <c r="E38" s="1"/>
      <c r="F38" s="12">
        <v>1350</v>
      </c>
      <c r="G38" s="13"/>
      <c r="H38" s="12">
        <v>949.93</v>
      </c>
      <c r="I38" s="13"/>
      <c r="J38" s="12">
        <v>51147.75</v>
      </c>
      <c r="K38" s="13"/>
      <c r="L38" s="14">
        <f t="shared" ref="L38:L49" si="18">J38/11</f>
        <v>4649.795454545455</v>
      </c>
      <c r="M38" s="13"/>
      <c r="N38" s="12">
        <f t="shared" si="16"/>
        <v>55797.545454545456</v>
      </c>
      <c r="O38" s="13"/>
      <c r="P38" s="15">
        <v>11399.15</v>
      </c>
      <c r="R38" s="14">
        <f t="shared" si="17"/>
        <v>44398.395454545454</v>
      </c>
      <c r="T38" s="12">
        <v>31797.55</v>
      </c>
    </row>
    <row r="39" spans="1:20" ht="15.75" customHeight="1" x14ac:dyDescent="0.2">
      <c r="A39" s="1"/>
      <c r="B39" s="1"/>
      <c r="C39" s="1"/>
      <c r="D39" s="1" t="s">
        <v>44</v>
      </c>
      <c r="E39" s="1"/>
      <c r="F39" s="12">
        <v>23.97</v>
      </c>
      <c r="G39" s="13"/>
      <c r="H39" s="12">
        <v>152.91999999999999</v>
      </c>
      <c r="I39" s="13"/>
      <c r="J39" s="12">
        <v>5219.66</v>
      </c>
      <c r="K39" s="13"/>
      <c r="L39" s="14">
        <f t="shared" si="18"/>
        <v>474.51454545454544</v>
      </c>
      <c r="M39" s="13"/>
      <c r="N39" s="12">
        <f t="shared" si="16"/>
        <v>5694.1745454545453</v>
      </c>
      <c r="O39" s="13"/>
      <c r="P39" s="15">
        <v>1835</v>
      </c>
      <c r="R39" s="14">
        <f t="shared" si="17"/>
        <v>3859.1745454545453</v>
      </c>
      <c r="T39" s="12">
        <v>5700</v>
      </c>
    </row>
    <row r="40" spans="1:20" ht="15.75" customHeight="1" x14ac:dyDescent="0.2">
      <c r="A40" s="1"/>
      <c r="B40" s="1"/>
      <c r="C40" s="1"/>
      <c r="D40" s="1" t="s">
        <v>45</v>
      </c>
      <c r="E40" s="1"/>
      <c r="F40" s="12">
        <v>144.13</v>
      </c>
      <c r="G40" s="13"/>
      <c r="H40" s="12">
        <v>19.579999999999998</v>
      </c>
      <c r="I40" s="13"/>
      <c r="J40" s="12">
        <v>1896</v>
      </c>
      <c r="K40" s="13"/>
      <c r="L40" s="14">
        <f t="shared" si="18"/>
        <v>172.36363636363637</v>
      </c>
      <c r="M40" s="13"/>
      <c r="N40" s="12">
        <f t="shared" si="16"/>
        <v>2068.3636363636365</v>
      </c>
      <c r="O40" s="13"/>
      <c r="P40" s="15">
        <v>235</v>
      </c>
      <c r="R40" s="14">
        <f t="shared" si="17"/>
        <v>1833.3636363636365</v>
      </c>
      <c r="T40" s="12">
        <v>1500</v>
      </c>
    </row>
    <row r="41" spans="1:20" ht="15.75" customHeight="1" x14ac:dyDescent="0.2">
      <c r="A41" s="1"/>
      <c r="B41" s="1"/>
      <c r="C41" s="1"/>
      <c r="D41" s="1" t="s">
        <v>46</v>
      </c>
      <c r="E41" s="1"/>
      <c r="F41" s="12">
        <v>1732</v>
      </c>
      <c r="G41" s="13"/>
      <c r="H41" s="12">
        <v>925</v>
      </c>
      <c r="I41" s="13"/>
      <c r="J41" s="12">
        <v>14875.05</v>
      </c>
      <c r="K41" s="13"/>
      <c r="L41" s="14">
        <f t="shared" si="18"/>
        <v>1352.2772727272727</v>
      </c>
      <c r="M41" s="13"/>
      <c r="N41" s="12">
        <f t="shared" si="16"/>
        <v>16227.327272727272</v>
      </c>
      <c r="O41" s="13"/>
      <c r="P41" s="15">
        <v>11100</v>
      </c>
      <c r="R41" s="14">
        <f t="shared" si="17"/>
        <v>5127.3272727272724</v>
      </c>
      <c r="T41" s="12">
        <v>16000</v>
      </c>
    </row>
    <row r="42" spans="1:20" ht="15.75" customHeight="1" x14ac:dyDescent="0.2">
      <c r="A42" s="1"/>
      <c r="B42" s="1"/>
      <c r="C42" s="1"/>
      <c r="D42" s="1" t="s">
        <v>47</v>
      </c>
      <c r="E42" s="1"/>
      <c r="F42" s="12">
        <v>5307.85</v>
      </c>
      <c r="G42" s="13"/>
      <c r="H42" s="12">
        <v>1000</v>
      </c>
      <c r="I42" s="13"/>
      <c r="J42" s="12">
        <v>75527.600000000006</v>
      </c>
      <c r="K42" s="13"/>
      <c r="L42" s="14">
        <f t="shared" si="18"/>
        <v>6866.1454545454553</v>
      </c>
      <c r="M42" s="13"/>
      <c r="N42" s="12">
        <f t="shared" si="16"/>
        <v>82393.745454545468</v>
      </c>
      <c r="O42" s="13"/>
      <c r="P42" s="15">
        <v>12000</v>
      </c>
      <c r="R42" s="14">
        <f t="shared" si="17"/>
        <v>70393.745454545468</v>
      </c>
      <c r="T42" s="12">
        <v>75000</v>
      </c>
    </row>
    <row r="43" spans="1:20" ht="15.75" customHeight="1" x14ac:dyDescent="0.2">
      <c r="A43" s="1"/>
      <c r="B43" s="1"/>
      <c r="C43" s="1"/>
      <c r="D43" s="1" t="s">
        <v>48</v>
      </c>
      <c r="E43" s="1"/>
      <c r="F43" s="12">
        <v>0</v>
      </c>
      <c r="G43" s="13"/>
      <c r="H43" s="12">
        <v>55.83</v>
      </c>
      <c r="I43" s="13"/>
      <c r="J43" s="12">
        <v>0</v>
      </c>
      <c r="K43" s="13"/>
      <c r="L43" s="14">
        <f t="shared" si="18"/>
        <v>0</v>
      </c>
      <c r="M43" s="13"/>
      <c r="N43" s="12">
        <f t="shared" si="16"/>
        <v>0</v>
      </c>
      <c r="O43" s="13"/>
      <c r="P43" s="15">
        <v>670</v>
      </c>
      <c r="R43" s="14">
        <f t="shared" si="17"/>
        <v>-670</v>
      </c>
      <c r="T43" s="12">
        <f>R43+P43</f>
        <v>0</v>
      </c>
    </row>
    <row r="44" spans="1:20" ht="15.75" customHeight="1" x14ac:dyDescent="0.2">
      <c r="A44" s="1"/>
      <c r="B44" s="1"/>
      <c r="C44" s="1"/>
      <c r="D44" s="1" t="s">
        <v>49</v>
      </c>
      <c r="E44" s="1"/>
      <c r="F44" s="12">
        <v>955</v>
      </c>
      <c r="G44" s="13"/>
      <c r="H44" s="12">
        <v>21.25</v>
      </c>
      <c r="I44" s="13"/>
      <c r="J44" s="12">
        <v>6878.49</v>
      </c>
      <c r="K44" s="13"/>
      <c r="L44" s="14">
        <f t="shared" si="18"/>
        <v>625.31727272727267</v>
      </c>
      <c r="M44" s="13"/>
      <c r="N44" s="12">
        <f t="shared" si="16"/>
        <v>7503.807272727272</v>
      </c>
      <c r="O44" s="13"/>
      <c r="P44" s="15">
        <v>255</v>
      </c>
      <c r="R44" s="14">
        <f t="shared" si="17"/>
        <v>7248.807272727272</v>
      </c>
      <c r="T44" s="12">
        <v>7500</v>
      </c>
    </row>
    <row r="45" spans="1:20" ht="15.75" customHeight="1" x14ac:dyDescent="0.2">
      <c r="A45" s="1"/>
      <c r="B45" s="1"/>
      <c r="C45" s="1"/>
      <c r="D45" s="1" t="s">
        <v>50</v>
      </c>
      <c r="E45" s="1"/>
      <c r="F45" s="12">
        <v>0</v>
      </c>
      <c r="G45" s="13"/>
      <c r="H45" s="12">
        <v>481.47</v>
      </c>
      <c r="I45" s="13"/>
      <c r="J45" s="12">
        <v>0</v>
      </c>
      <c r="K45" s="13"/>
      <c r="L45" s="14">
        <f t="shared" si="18"/>
        <v>0</v>
      </c>
      <c r="M45" s="13"/>
      <c r="N45" s="12">
        <f t="shared" si="16"/>
        <v>0</v>
      </c>
      <c r="O45" s="13"/>
      <c r="P45" s="15">
        <v>5777.67</v>
      </c>
      <c r="R45" s="14">
        <f t="shared" si="17"/>
        <v>-5777.67</v>
      </c>
      <c r="T45" s="12">
        <v>2500</v>
      </c>
    </row>
    <row r="46" spans="1:20" ht="15.75" customHeight="1" x14ac:dyDescent="0.2">
      <c r="A46" s="1"/>
      <c r="B46" s="1"/>
      <c r="C46" s="1"/>
      <c r="D46" s="1" t="s">
        <v>51</v>
      </c>
      <c r="E46" s="1"/>
      <c r="F46" s="12">
        <v>0</v>
      </c>
      <c r="G46" s="13"/>
      <c r="H46" s="12">
        <v>140</v>
      </c>
      <c r="I46" s="13"/>
      <c r="J46" s="12">
        <v>0</v>
      </c>
      <c r="K46" s="13"/>
      <c r="L46" s="14">
        <f t="shared" si="18"/>
        <v>0</v>
      </c>
      <c r="M46" s="13"/>
      <c r="N46" s="12">
        <f t="shared" si="16"/>
        <v>0</v>
      </c>
      <c r="O46" s="13"/>
      <c r="P46" s="15">
        <v>1680</v>
      </c>
      <c r="R46" s="14">
        <f t="shared" si="17"/>
        <v>-1680</v>
      </c>
      <c r="T46" s="12">
        <v>1500</v>
      </c>
    </row>
    <row r="47" spans="1:20" ht="15.75" customHeight="1" x14ac:dyDescent="0.2">
      <c r="A47" s="1"/>
      <c r="B47" s="1"/>
      <c r="C47" s="1"/>
      <c r="D47" s="1" t="s">
        <v>52</v>
      </c>
      <c r="E47" s="1"/>
      <c r="F47" s="12">
        <v>687.92</v>
      </c>
      <c r="G47" s="13"/>
      <c r="H47" s="12">
        <v>14.67</v>
      </c>
      <c r="I47" s="13"/>
      <c r="J47" s="12">
        <v>1106.74</v>
      </c>
      <c r="K47" s="13"/>
      <c r="L47" s="14">
        <f t="shared" si="18"/>
        <v>100.61272727272727</v>
      </c>
      <c r="M47" s="13"/>
      <c r="N47" s="12">
        <f t="shared" si="16"/>
        <v>1207.3527272727272</v>
      </c>
      <c r="O47" s="13"/>
      <c r="P47" s="15">
        <v>176.09</v>
      </c>
      <c r="R47" s="14">
        <f t="shared" si="17"/>
        <v>1031.2627272727273</v>
      </c>
      <c r="T47" s="12">
        <v>1000</v>
      </c>
    </row>
    <row r="48" spans="1:20" ht="15.75" customHeight="1" x14ac:dyDescent="0.2">
      <c r="A48" s="1"/>
      <c r="B48" s="1"/>
      <c r="C48" s="1"/>
      <c r="D48" s="1" t="s">
        <v>53</v>
      </c>
      <c r="E48" s="1"/>
      <c r="F48" s="12">
        <v>0</v>
      </c>
      <c r="G48" s="13"/>
      <c r="H48" s="12"/>
      <c r="I48" s="13"/>
      <c r="J48" s="12">
        <v>0</v>
      </c>
      <c r="K48" s="13"/>
      <c r="L48" s="14">
        <f t="shared" si="18"/>
        <v>0</v>
      </c>
      <c r="M48" s="13"/>
      <c r="N48" s="12">
        <f t="shared" si="16"/>
        <v>0</v>
      </c>
      <c r="O48" s="13"/>
      <c r="P48" s="15">
        <v>0</v>
      </c>
      <c r="R48" s="14">
        <f t="shared" si="17"/>
        <v>0</v>
      </c>
      <c r="T48" s="12">
        <f t="shared" ref="T48:T49" si="19">R48+P48</f>
        <v>0</v>
      </c>
    </row>
    <row r="49" spans="1:20" ht="15.75" customHeight="1" x14ac:dyDescent="0.2">
      <c r="A49" s="1"/>
      <c r="B49" s="1"/>
      <c r="C49" s="1"/>
      <c r="D49" s="1" t="s">
        <v>54</v>
      </c>
      <c r="E49" s="1"/>
      <c r="F49" s="12">
        <v>0</v>
      </c>
      <c r="G49" s="13"/>
      <c r="H49" s="12"/>
      <c r="I49" s="13"/>
      <c r="J49" s="12">
        <v>0</v>
      </c>
      <c r="K49" s="13"/>
      <c r="L49" s="17">
        <f t="shared" si="18"/>
        <v>0</v>
      </c>
      <c r="M49" s="13"/>
      <c r="N49" s="16">
        <f t="shared" si="16"/>
        <v>0</v>
      </c>
      <c r="O49" s="13"/>
      <c r="P49" s="15">
        <v>0</v>
      </c>
      <c r="R49" s="17">
        <f t="shared" si="17"/>
        <v>0</v>
      </c>
      <c r="T49" s="12">
        <f t="shared" si="19"/>
        <v>0</v>
      </c>
    </row>
    <row r="50" spans="1:20" ht="15.75" customHeight="1" x14ac:dyDescent="0.2">
      <c r="A50" s="1"/>
      <c r="B50" s="1"/>
      <c r="C50" s="1" t="s">
        <v>55</v>
      </c>
      <c r="D50" s="1"/>
      <c r="E50" s="1"/>
      <c r="F50" s="20">
        <f>ROUND(SUM(F36:F49),5)</f>
        <v>10200.870000000001</v>
      </c>
      <c r="G50" s="13"/>
      <c r="H50" s="20">
        <f>ROUND(SUM(H36:H49),5)</f>
        <v>10609.04</v>
      </c>
      <c r="I50" s="13"/>
      <c r="J50" s="20">
        <f>ROUND(SUM(J36:J49),5)</f>
        <v>238831.98</v>
      </c>
      <c r="K50" s="13"/>
      <c r="L50" s="20">
        <f>ROUND(SUM(L36:L49),5)</f>
        <v>14241.02636</v>
      </c>
      <c r="M50" s="13"/>
      <c r="N50" s="20">
        <f>ROUND(SUM(N36:N49),5)</f>
        <v>253073.00636</v>
      </c>
      <c r="O50" s="13"/>
      <c r="P50" s="21">
        <f>ROUND(SUM(P36:P49),5)</f>
        <v>127308.6</v>
      </c>
      <c r="R50" s="22">
        <f>ROUND(SUM(R36:R49),5)</f>
        <v>125764.40635999999</v>
      </c>
      <c r="T50" s="20">
        <f>ROUND(SUM(T36:T49),5)</f>
        <v>224678.24</v>
      </c>
    </row>
    <row r="51" spans="1:20" ht="15.75" customHeight="1" x14ac:dyDescent="0.2">
      <c r="A51" s="1"/>
      <c r="B51" s="1" t="s">
        <v>56</v>
      </c>
      <c r="C51" s="1"/>
      <c r="D51" s="1"/>
      <c r="E51" s="1"/>
      <c r="F51" s="12">
        <f>ROUND(SUM(F3:F5)+F16+SUM(F34:F35)+F50,5)</f>
        <v>228093.71</v>
      </c>
      <c r="G51" s="13"/>
      <c r="H51" s="12">
        <f>ROUND(SUM(H3:H5)+H16+SUM(H34:H35)+H50,5)</f>
        <v>284888.43</v>
      </c>
      <c r="I51" s="13"/>
      <c r="J51" s="12">
        <f>ROUND(SUM(J3:J5)+J16+SUM(J34:J35)+J50,5)</f>
        <v>3049263.67</v>
      </c>
      <c r="K51" s="13"/>
      <c r="L51" s="12">
        <f>ROUND(SUM(L3:L5)+L16+SUM(L34:L35)+L50,5)</f>
        <v>223580.11726999999</v>
      </c>
      <c r="M51" s="13"/>
      <c r="N51" s="12">
        <f>ROUND(SUM(N3:N5)+N16+SUM(N34:N35)+N50,5)</f>
        <v>3290185.6054500001</v>
      </c>
      <c r="O51" s="13"/>
      <c r="P51" s="15">
        <f>ROUND(SUM(P3:P5)+P16+SUM(P34:P35)+P50,5)</f>
        <v>3422763.21</v>
      </c>
      <c r="R51" s="14">
        <f>ROUND(SUM(R3:R5)+R16+SUM(R34:R35)+R50,5)</f>
        <v>-132577.60454999999</v>
      </c>
      <c r="T51" s="12">
        <f>ROUND(SUM(T3:T5)+T16+SUM(T34:T35)+T50,5)</f>
        <v>3585181.37</v>
      </c>
    </row>
    <row r="52" spans="1:20" ht="15.75" customHeight="1" x14ac:dyDescent="0.2">
      <c r="A52" s="1"/>
      <c r="B52" s="1" t="s">
        <v>57</v>
      </c>
      <c r="C52" s="1"/>
      <c r="D52" s="1"/>
      <c r="E52" s="1"/>
      <c r="F52" s="12"/>
      <c r="G52" s="13"/>
      <c r="H52" s="12"/>
      <c r="I52" s="13"/>
      <c r="J52" s="12"/>
      <c r="K52" s="13"/>
      <c r="L52" s="14"/>
      <c r="M52" s="13"/>
      <c r="N52" s="12"/>
      <c r="O52" s="13"/>
      <c r="P52" s="15"/>
      <c r="R52" s="14"/>
      <c r="T52" s="12"/>
    </row>
    <row r="53" spans="1:20" ht="15.75" customHeight="1" x14ac:dyDescent="0.2">
      <c r="A53" s="1"/>
      <c r="B53" s="1"/>
      <c r="C53" s="1" t="s">
        <v>58</v>
      </c>
      <c r="D53" s="1"/>
      <c r="E53" s="1"/>
      <c r="F53" s="12"/>
      <c r="G53" s="13"/>
      <c r="H53" s="12"/>
      <c r="I53" s="13"/>
      <c r="J53" s="12"/>
      <c r="K53" s="13"/>
      <c r="L53" s="14"/>
      <c r="M53" s="13"/>
      <c r="N53" s="12"/>
      <c r="O53" s="13"/>
      <c r="P53" s="15"/>
      <c r="R53" s="14"/>
      <c r="T53" s="12"/>
    </row>
    <row r="54" spans="1:20" ht="15.75" customHeight="1" x14ac:dyDescent="0.2">
      <c r="A54" s="1"/>
      <c r="B54" s="1"/>
      <c r="C54" s="1"/>
      <c r="D54" s="1" t="s">
        <v>59</v>
      </c>
      <c r="E54" s="1"/>
      <c r="F54" s="12"/>
      <c r="G54" s="13"/>
      <c r="H54" s="12"/>
      <c r="I54" s="13"/>
      <c r="J54" s="12"/>
      <c r="K54" s="13"/>
      <c r="L54" s="14"/>
      <c r="M54" s="13"/>
      <c r="N54" s="12"/>
      <c r="O54" s="13"/>
      <c r="P54" s="15"/>
      <c r="R54" s="14"/>
      <c r="T54" s="12"/>
    </row>
    <row r="55" spans="1:20" ht="15.75" customHeight="1" x14ac:dyDescent="0.2">
      <c r="A55" s="1"/>
      <c r="B55" s="1"/>
      <c r="C55" s="1"/>
      <c r="D55" s="1"/>
      <c r="E55" s="1" t="s">
        <v>60</v>
      </c>
      <c r="F55" s="12">
        <v>0</v>
      </c>
      <c r="G55" s="13"/>
      <c r="H55" s="12">
        <v>1854</v>
      </c>
      <c r="I55" s="13"/>
      <c r="J55" s="12">
        <v>2088</v>
      </c>
      <c r="K55" s="13"/>
      <c r="L55" s="14">
        <v>0</v>
      </c>
      <c r="M55" s="13"/>
      <c r="N55" s="12">
        <f t="shared" ref="N55:N56" si="20">L55+J55</f>
        <v>2088</v>
      </c>
      <c r="O55" s="13"/>
      <c r="P55" s="15">
        <v>22248</v>
      </c>
      <c r="R55" s="14">
        <f t="shared" ref="R55:R56" si="21">N55-P55</f>
        <v>-20160</v>
      </c>
      <c r="T55" s="12">
        <v>0</v>
      </c>
    </row>
    <row r="56" spans="1:20" ht="15.75" customHeight="1" x14ac:dyDescent="0.2">
      <c r="A56" s="1"/>
      <c r="B56" s="1"/>
      <c r="C56" s="1"/>
      <c r="D56" s="1"/>
      <c r="E56" s="1" t="s">
        <v>61</v>
      </c>
      <c r="F56" s="16">
        <v>127015.15</v>
      </c>
      <c r="G56" s="13"/>
      <c r="H56" s="16">
        <v>95439.09</v>
      </c>
      <c r="I56" s="13"/>
      <c r="J56" s="16">
        <v>1148120.26</v>
      </c>
      <c r="K56" s="13"/>
      <c r="L56" s="17">
        <f>J56/11</f>
        <v>104374.56909090909</v>
      </c>
      <c r="M56" s="13"/>
      <c r="N56" s="16">
        <f t="shared" si="20"/>
        <v>1252494.8290909091</v>
      </c>
      <c r="O56" s="13"/>
      <c r="P56" s="18">
        <v>1145269.1299999999</v>
      </c>
      <c r="R56" s="17">
        <f t="shared" si="21"/>
        <v>107225.69909090921</v>
      </c>
      <c r="T56" s="16">
        <f>R56+P56</f>
        <v>1252494.8290909091</v>
      </c>
    </row>
    <row r="57" spans="1:20" ht="15.75" customHeight="1" x14ac:dyDescent="0.2">
      <c r="A57" s="1"/>
      <c r="B57" s="1"/>
      <c r="C57" s="1"/>
      <c r="D57" s="1" t="s">
        <v>62</v>
      </c>
      <c r="E57" s="1"/>
      <c r="F57" s="12">
        <f>ROUND(SUM(F54:F56),5)</f>
        <v>127015.15</v>
      </c>
      <c r="G57" s="13"/>
      <c r="H57" s="12">
        <f>ROUND(SUM(H54:H56),5)</f>
        <v>97293.09</v>
      </c>
      <c r="I57" s="13"/>
      <c r="J57" s="12">
        <f>ROUND(SUM(J54:J56),5)</f>
        <v>1150208.26</v>
      </c>
      <c r="K57" s="13"/>
      <c r="L57" s="12">
        <f>ROUND(SUM(L54:L56),5)</f>
        <v>104374.56909</v>
      </c>
      <c r="M57" s="13"/>
      <c r="N57" s="12">
        <f>ROUND(SUM(N54:N56),5)</f>
        <v>1254582.8290899999</v>
      </c>
      <c r="O57" s="13"/>
      <c r="P57" s="15">
        <f>ROUND(SUM(P54:P56),5)</f>
        <v>1167517.1299999999</v>
      </c>
      <c r="R57" s="14">
        <f>ROUND(SUM(R54:R56),5)</f>
        <v>87065.699089999995</v>
      </c>
      <c r="T57" s="12">
        <f>ROUND(SUM(T54:T56),5)</f>
        <v>1252494.8290899999</v>
      </c>
    </row>
    <row r="58" spans="1:20" ht="15.75" customHeight="1" x14ac:dyDescent="0.2">
      <c r="A58" s="1"/>
      <c r="B58" s="1"/>
      <c r="C58" s="1"/>
      <c r="D58" s="1" t="s">
        <v>63</v>
      </c>
      <c r="E58" s="1"/>
      <c r="F58" s="12">
        <v>0</v>
      </c>
      <c r="G58" s="13"/>
      <c r="H58" s="12">
        <v>0</v>
      </c>
      <c r="I58" s="13"/>
      <c r="J58" s="12">
        <v>0</v>
      </c>
      <c r="K58" s="13"/>
      <c r="L58" s="14">
        <f>J58/11</f>
        <v>0</v>
      </c>
      <c r="M58" s="13"/>
      <c r="N58" s="12">
        <v>0</v>
      </c>
      <c r="O58" s="13"/>
      <c r="P58" s="15">
        <v>0</v>
      </c>
      <c r="R58" s="14">
        <v>0</v>
      </c>
      <c r="T58" s="12">
        <v>0</v>
      </c>
    </row>
    <row r="59" spans="1:20" ht="15.75" customHeight="1" x14ac:dyDescent="0.2">
      <c r="A59" s="1"/>
      <c r="B59" s="1"/>
      <c r="C59" s="1"/>
      <c r="D59" s="1" t="s">
        <v>64</v>
      </c>
      <c r="E59" s="1"/>
      <c r="F59" s="12"/>
      <c r="G59" s="13"/>
      <c r="H59" s="12"/>
      <c r="I59" s="13"/>
      <c r="J59" s="12"/>
      <c r="K59" s="13"/>
      <c r="L59" s="14"/>
      <c r="M59" s="13"/>
      <c r="N59" s="12"/>
      <c r="O59" s="13"/>
      <c r="P59" s="15"/>
      <c r="R59" s="14"/>
      <c r="T59" s="12"/>
    </row>
    <row r="60" spans="1:20" ht="15.75" customHeight="1" x14ac:dyDescent="0.2">
      <c r="A60" s="1"/>
      <c r="B60" s="1"/>
      <c r="C60" s="1"/>
      <c r="D60" s="1"/>
      <c r="E60" s="1" t="s">
        <v>65</v>
      </c>
      <c r="F60" s="12">
        <v>0</v>
      </c>
      <c r="G60" s="13"/>
      <c r="H60" s="12">
        <v>433.19</v>
      </c>
      <c r="I60" s="13"/>
      <c r="J60" s="12">
        <v>0</v>
      </c>
      <c r="K60" s="13"/>
      <c r="L60" s="14">
        <f t="shared" ref="L60:L61" si="22">J60/11</f>
        <v>0</v>
      </c>
      <c r="M60" s="13"/>
      <c r="N60" s="12">
        <f t="shared" ref="N60:N61" si="23">L60+J60</f>
        <v>0</v>
      </c>
      <c r="O60" s="13"/>
      <c r="P60" s="15">
        <v>5198.25</v>
      </c>
      <c r="R60" s="14">
        <f t="shared" ref="R60:R61" si="24">N60-P60</f>
        <v>-5198.25</v>
      </c>
      <c r="T60" s="12">
        <f t="shared" ref="T60:T61" si="25">R60+P60</f>
        <v>0</v>
      </c>
    </row>
    <row r="61" spans="1:20" ht="15.75" customHeight="1" x14ac:dyDescent="0.2">
      <c r="A61" s="1"/>
      <c r="B61" s="1"/>
      <c r="C61" s="1"/>
      <c r="D61" s="1"/>
      <c r="E61" s="1" t="s">
        <v>66</v>
      </c>
      <c r="F61" s="16">
        <v>5890.54</v>
      </c>
      <c r="G61" s="13"/>
      <c r="H61" s="16">
        <v>5323.5</v>
      </c>
      <c r="I61" s="13"/>
      <c r="J61" s="16">
        <v>72323.960000000006</v>
      </c>
      <c r="K61" s="13"/>
      <c r="L61" s="17">
        <f t="shared" si="22"/>
        <v>6574.9054545454555</v>
      </c>
      <c r="M61" s="13"/>
      <c r="N61" s="16">
        <f t="shared" si="23"/>
        <v>78898.865454545463</v>
      </c>
      <c r="O61" s="13"/>
      <c r="P61" s="18">
        <v>63882.03</v>
      </c>
      <c r="R61" s="17">
        <f t="shared" si="24"/>
        <v>15016.835454545464</v>
      </c>
      <c r="T61" s="16">
        <f t="shared" si="25"/>
        <v>78898.865454545463</v>
      </c>
    </row>
    <row r="62" spans="1:20" ht="15.75" customHeight="1" x14ac:dyDescent="0.2">
      <c r="A62" s="1"/>
      <c r="B62" s="1"/>
      <c r="C62" s="1"/>
      <c r="D62" s="1" t="s">
        <v>67</v>
      </c>
      <c r="E62" s="1"/>
      <c r="F62" s="12">
        <f>ROUND(SUM(F59:F61),5)</f>
        <v>5890.54</v>
      </c>
      <c r="G62" s="13"/>
      <c r="H62" s="12">
        <f>ROUND(SUM(H59:H61),5)</f>
        <v>5756.69</v>
      </c>
      <c r="I62" s="13"/>
      <c r="J62" s="12">
        <f>ROUND(SUM(J59:J61),5)</f>
        <v>72323.960000000006</v>
      </c>
      <c r="K62" s="13"/>
      <c r="L62" s="12">
        <f>ROUND(SUM(L59:L61),5)</f>
        <v>6574.9054500000002</v>
      </c>
      <c r="M62" s="13"/>
      <c r="N62" s="12">
        <f>ROUND(SUM(N59:N61),5)</f>
        <v>78898.865449999998</v>
      </c>
      <c r="O62" s="13"/>
      <c r="P62" s="15">
        <f>ROUND(SUM(P59:P61),5)</f>
        <v>69080.28</v>
      </c>
      <c r="R62" s="14">
        <f>ROUND(SUM(R59:R61),5)</f>
        <v>9818.5854500000005</v>
      </c>
      <c r="T62" s="12">
        <f>ROUND(SUM(T59:T61),5)</f>
        <v>78898.865449999998</v>
      </c>
    </row>
    <row r="63" spans="1:20" ht="15.75" customHeight="1" x14ac:dyDescent="0.2">
      <c r="A63" s="1"/>
      <c r="B63" s="1"/>
      <c r="C63" s="1"/>
      <c r="D63" s="1" t="s">
        <v>68</v>
      </c>
      <c r="E63" s="1"/>
      <c r="F63" s="12">
        <v>16933.009999999998</v>
      </c>
      <c r="G63" s="13"/>
      <c r="H63" s="12">
        <v>15687.55</v>
      </c>
      <c r="I63" s="13"/>
      <c r="J63" s="12">
        <v>168189.85</v>
      </c>
      <c r="K63" s="13"/>
      <c r="L63" s="14">
        <f>J63/11</f>
        <v>15289.986363636364</v>
      </c>
      <c r="M63" s="13"/>
      <c r="N63" s="12">
        <f>L63+J63</f>
        <v>183479.83636363636</v>
      </c>
      <c r="O63" s="13"/>
      <c r="P63" s="15">
        <v>188250.55</v>
      </c>
      <c r="R63" s="14">
        <f>N63-P63</f>
        <v>-4770.7136363636237</v>
      </c>
      <c r="T63" s="12">
        <f>R63+P63</f>
        <v>183479.83636363636</v>
      </c>
    </row>
    <row r="64" spans="1:20" ht="15.75" customHeight="1" x14ac:dyDescent="0.2">
      <c r="A64" s="1"/>
      <c r="B64" s="1"/>
      <c r="C64" s="1"/>
      <c r="D64" s="1" t="s">
        <v>69</v>
      </c>
      <c r="E64" s="1"/>
      <c r="F64" s="12"/>
      <c r="G64" s="13"/>
      <c r="H64" s="12"/>
      <c r="I64" s="13"/>
      <c r="J64" s="12"/>
      <c r="K64" s="13"/>
      <c r="L64" s="14"/>
      <c r="M64" s="13"/>
      <c r="N64" s="12"/>
      <c r="O64" s="13"/>
      <c r="P64" s="15"/>
      <c r="R64" s="14"/>
      <c r="T64" s="12"/>
    </row>
    <row r="65" spans="1:20" ht="15.75" customHeight="1" x14ac:dyDescent="0.2">
      <c r="A65" s="1"/>
      <c r="B65" s="1"/>
      <c r="C65" s="1"/>
      <c r="D65" s="1"/>
      <c r="E65" s="1" t="s">
        <v>70</v>
      </c>
      <c r="F65" s="12">
        <v>0</v>
      </c>
      <c r="G65" s="13"/>
      <c r="H65" s="12">
        <v>174.97</v>
      </c>
      <c r="I65" s="13"/>
      <c r="J65" s="12">
        <v>159.74</v>
      </c>
      <c r="K65" s="13"/>
      <c r="L65" s="14">
        <v>0</v>
      </c>
      <c r="M65" s="13"/>
      <c r="N65" s="12">
        <f t="shared" ref="N65:N66" si="26">L65+J65</f>
        <v>159.74</v>
      </c>
      <c r="O65" s="13"/>
      <c r="P65" s="15">
        <v>2099.67</v>
      </c>
      <c r="R65" s="14">
        <f t="shared" ref="R65:R66" si="27">N65-P65</f>
        <v>-1939.93</v>
      </c>
      <c r="T65" s="12">
        <v>0</v>
      </c>
    </row>
    <row r="66" spans="1:20" ht="15.75" customHeight="1" x14ac:dyDescent="0.2">
      <c r="A66" s="1"/>
      <c r="B66" s="1"/>
      <c r="C66" s="1"/>
      <c r="D66" s="1"/>
      <c r="E66" s="1" t="s">
        <v>71</v>
      </c>
      <c r="F66" s="16">
        <v>9758.75</v>
      </c>
      <c r="G66" s="13"/>
      <c r="H66" s="16">
        <v>7304.65</v>
      </c>
      <c r="I66" s="13"/>
      <c r="J66" s="16">
        <v>89495.57</v>
      </c>
      <c r="K66" s="13"/>
      <c r="L66" s="17">
        <f>J66/11</f>
        <v>8135.9609090909098</v>
      </c>
      <c r="M66" s="13"/>
      <c r="N66" s="16">
        <f t="shared" si="26"/>
        <v>97631.530909090914</v>
      </c>
      <c r="O66" s="13"/>
      <c r="P66" s="18">
        <v>87655.78</v>
      </c>
      <c r="R66" s="17">
        <f t="shared" si="27"/>
        <v>9975.7509090909152</v>
      </c>
      <c r="T66" s="16">
        <f>R66+P66</f>
        <v>97631.530909090914</v>
      </c>
    </row>
    <row r="67" spans="1:20" ht="15.75" customHeight="1" x14ac:dyDescent="0.2">
      <c r="A67" s="1"/>
      <c r="B67" s="1"/>
      <c r="C67" s="1"/>
      <c r="D67" s="1" t="s">
        <v>72</v>
      </c>
      <c r="E67" s="1"/>
      <c r="F67" s="12">
        <f>ROUND(SUM(F64:F66),5)</f>
        <v>9758.75</v>
      </c>
      <c r="G67" s="13"/>
      <c r="H67" s="12">
        <f>ROUND(SUM(H64:H66),5)</f>
        <v>7479.62</v>
      </c>
      <c r="I67" s="13"/>
      <c r="J67" s="12">
        <f>ROUND(SUM(J64:J66),5)</f>
        <v>89655.31</v>
      </c>
      <c r="K67" s="13"/>
      <c r="L67" s="12">
        <f>ROUND(SUM(L64:L66),5)</f>
        <v>8135.9609099999998</v>
      </c>
      <c r="M67" s="13"/>
      <c r="N67" s="12">
        <f>ROUND(SUM(N64:N66),5)</f>
        <v>97791.270910000007</v>
      </c>
      <c r="O67" s="13"/>
      <c r="P67" s="15">
        <f>ROUND(SUM(P64:P66),5)</f>
        <v>89755.45</v>
      </c>
      <c r="R67" s="14">
        <f>ROUND(SUM(R64:R66),5)</f>
        <v>8035.8209100000004</v>
      </c>
      <c r="T67" s="12">
        <f>ROUND(SUM(T64:T66),5)</f>
        <v>97631.530910000001</v>
      </c>
    </row>
    <row r="68" spans="1:20" ht="15.75" customHeight="1" x14ac:dyDescent="0.2">
      <c r="A68" s="1"/>
      <c r="B68" s="1"/>
      <c r="C68" s="1"/>
      <c r="D68" s="1" t="s">
        <v>73</v>
      </c>
      <c r="E68" s="1"/>
      <c r="F68" s="12">
        <v>3150</v>
      </c>
      <c r="G68" s="13"/>
      <c r="H68" s="12">
        <v>4444.99</v>
      </c>
      <c r="I68" s="13"/>
      <c r="J68" s="12">
        <v>30538.74</v>
      </c>
      <c r="K68" s="13"/>
      <c r="L68" s="14">
        <f t="shared" ref="L68:L70" si="28">J68/11</f>
        <v>2776.2490909090911</v>
      </c>
      <c r="M68" s="13"/>
      <c r="N68" s="12">
        <f t="shared" ref="N68:N70" si="29">L68+J68</f>
        <v>33314.98909090909</v>
      </c>
      <c r="O68" s="13"/>
      <c r="P68" s="15">
        <v>53339.86</v>
      </c>
      <c r="R68" s="14">
        <f t="shared" ref="R68:R73" si="30">N68-P68</f>
        <v>-20024.870909090911</v>
      </c>
      <c r="T68" s="12">
        <f t="shared" ref="T68:T73" si="31">R68+P68</f>
        <v>33314.98909090909</v>
      </c>
    </row>
    <row r="69" spans="1:20" ht="15.75" customHeight="1" x14ac:dyDescent="0.2">
      <c r="A69" s="1"/>
      <c r="B69" s="1"/>
      <c r="C69" s="1"/>
      <c r="D69" s="1" t="s">
        <v>74</v>
      </c>
      <c r="E69" s="1"/>
      <c r="F69" s="12">
        <v>657.91</v>
      </c>
      <c r="G69" s="13"/>
      <c r="H69" s="12">
        <v>482</v>
      </c>
      <c r="I69" s="13"/>
      <c r="J69" s="12">
        <v>5958.1</v>
      </c>
      <c r="K69" s="13"/>
      <c r="L69" s="14">
        <f t="shared" si="28"/>
        <v>541.64545454545453</v>
      </c>
      <c r="M69" s="13"/>
      <c r="N69" s="12">
        <f t="shared" si="29"/>
        <v>6499.7454545454548</v>
      </c>
      <c r="O69" s="13"/>
      <c r="P69" s="15">
        <v>5783.97</v>
      </c>
      <c r="R69" s="14">
        <f t="shared" si="30"/>
        <v>715.77545454545452</v>
      </c>
      <c r="T69" s="12">
        <f t="shared" si="31"/>
        <v>6499.7454545454548</v>
      </c>
    </row>
    <row r="70" spans="1:20" ht="15.75" customHeight="1" x14ac:dyDescent="0.2">
      <c r="A70" s="1"/>
      <c r="B70" s="1"/>
      <c r="C70" s="1"/>
      <c r="D70" s="1" t="s">
        <v>75</v>
      </c>
      <c r="E70" s="1"/>
      <c r="F70" s="12">
        <v>0</v>
      </c>
      <c r="G70" s="13"/>
      <c r="H70" s="12">
        <v>792.87</v>
      </c>
      <c r="I70" s="13"/>
      <c r="J70" s="12">
        <v>10291.27</v>
      </c>
      <c r="K70" s="13"/>
      <c r="L70" s="14">
        <f t="shared" si="28"/>
        <v>935.57</v>
      </c>
      <c r="M70" s="13"/>
      <c r="N70" s="12">
        <f t="shared" si="29"/>
        <v>11226.84</v>
      </c>
      <c r="O70" s="13"/>
      <c r="P70" s="15">
        <v>9514.39</v>
      </c>
      <c r="R70" s="14">
        <f t="shared" si="30"/>
        <v>1712.4500000000007</v>
      </c>
      <c r="T70" s="12">
        <f t="shared" si="31"/>
        <v>11226.84</v>
      </c>
    </row>
    <row r="71" spans="1:20" ht="15.75" customHeight="1" x14ac:dyDescent="0.2">
      <c r="A71" s="1"/>
      <c r="B71" s="1"/>
      <c r="C71" s="1"/>
      <c r="D71" s="1" t="s">
        <v>76</v>
      </c>
      <c r="E71" s="1"/>
      <c r="F71" s="12"/>
      <c r="G71" s="13"/>
      <c r="H71" s="12"/>
      <c r="I71" s="13"/>
      <c r="J71" s="12"/>
      <c r="K71" s="13"/>
      <c r="L71" s="14"/>
      <c r="M71" s="13"/>
      <c r="N71" s="12"/>
      <c r="O71" s="13"/>
      <c r="P71" s="15"/>
      <c r="R71" s="14">
        <f t="shared" si="30"/>
        <v>0</v>
      </c>
      <c r="T71" s="12">
        <f t="shared" si="31"/>
        <v>0</v>
      </c>
    </row>
    <row r="72" spans="1:20" ht="15.75" customHeight="1" x14ac:dyDescent="0.2">
      <c r="A72" s="1"/>
      <c r="B72" s="1"/>
      <c r="C72" s="1"/>
      <c r="D72" s="1"/>
      <c r="E72" s="1" t="s">
        <v>77</v>
      </c>
      <c r="F72" s="12">
        <v>0</v>
      </c>
      <c r="G72" s="13"/>
      <c r="H72" s="12">
        <v>467.09</v>
      </c>
      <c r="I72" s="13"/>
      <c r="J72" s="12">
        <v>0</v>
      </c>
      <c r="K72" s="13"/>
      <c r="L72" s="14">
        <f t="shared" ref="L72:L73" si="32">J72/11</f>
        <v>0</v>
      </c>
      <c r="M72" s="13"/>
      <c r="N72" s="12">
        <f t="shared" ref="N72:N73" si="33">L72+J72</f>
        <v>0</v>
      </c>
      <c r="O72" s="13"/>
      <c r="P72" s="15">
        <v>5605.13</v>
      </c>
      <c r="R72" s="14">
        <f t="shared" si="30"/>
        <v>-5605.13</v>
      </c>
      <c r="T72" s="12">
        <f t="shared" si="31"/>
        <v>0</v>
      </c>
    </row>
    <row r="73" spans="1:20" ht="15.75" customHeight="1" x14ac:dyDescent="0.2">
      <c r="A73" s="1"/>
      <c r="B73" s="1"/>
      <c r="C73" s="1"/>
      <c r="D73" s="1"/>
      <c r="E73" s="1" t="s">
        <v>78</v>
      </c>
      <c r="F73" s="16">
        <v>6230</v>
      </c>
      <c r="G73" s="13"/>
      <c r="H73" s="16">
        <v>3002.5</v>
      </c>
      <c r="I73" s="13"/>
      <c r="J73" s="16">
        <v>53976</v>
      </c>
      <c r="K73" s="13"/>
      <c r="L73" s="17">
        <f t="shared" si="32"/>
        <v>4906.909090909091</v>
      </c>
      <c r="M73" s="13"/>
      <c r="N73" s="16">
        <f t="shared" si="33"/>
        <v>58882.909090909088</v>
      </c>
      <c r="O73" s="13"/>
      <c r="P73" s="18">
        <v>36030</v>
      </c>
      <c r="R73" s="17">
        <f t="shared" si="30"/>
        <v>22852.909090909088</v>
      </c>
      <c r="T73" s="16">
        <f t="shared" si="31"/>
        <v>58882.909090909088</v>
      </c>
    </row>
    <row r="74" spans="1:20" ht="15.75" customHeight="1" x14ac:dyDescent="0.2">
      <c r="A74" s="1"/>
      <c r="B74" s="1"/>
      <c r="C74" s="1"/>
      <c r="D74" s="1" t="s">
        <v>79</v>
      </c>
      <c r="E74" s="1"/>
      <c r="F74" s="12">
        <f>ROUND(SUM(F71:F73),5)</f>
        <v>6230</v>
      </c>
      <c r="G74" s="13"/>
      <c r="H74" s="12">
        <f>ROUND(SUM(H71:H73),5)</f>
        <v>3469.59</v>
      </c>
      <c r="I74" s="13"/>
      <c r="J74" s="12">
        <f>ROUND(SUM(J71:J73),5)</f>
        <v>53976</v>
      </c>
      <c r="K74" s="13"/>
      <c r="L74" s="12">
        <f>ROUND(SUM(L71:L73),5)</f>
        <v>4906.9090900000001</v>
      </c>
      <c r="M74" s="13"/>
      <c r="N74" s="12">
        <f>ROUND(SUM(N71:N73),5)</f>
        <v>58882.909090000001</v>
      </c>
      <c r="O74" s="13"/>
      <c r="P74" s="15">
        <f>ROUND(SUM(P71:P73),5)</f>
        <v>41635.129999999997</v>
      </c>
      <c r="R74" s="14">
        <f>ROUND(SUM(R71:R73),5)</f>
        <v>17247.77909</v>
      </c>
      <c r="T74" s="12">
        <f>ROUND(SUM(T71:T73),5)</f>
        <v>58882.909090000001</v>
      </c>
    </row>
    <row r="75" spans="1:20" ht="15.75" customHeight="1" x14ac:dyDescent="0.2">
      <c r="A75" s="1"/>
      <c r="B75" s="1"/>
      <c r="C75" s="1"/>
      <c r="D75" s="1" t="s">
        <v>80</v>
      </c>
      <c r="E75" s="1"/>
      <c r="F75" s="12">
        <v>421</v>
      </c>
      <c r="G75" s="13"/>
      <c r="H75" s="12">
        <v>925</v>
      </c>
      <c r="I75" s="13"/>
      <c r="J75" s="12">
        <v>20380.86</v>
      </c>
      <c r="K75" s="13"/>
      <c r="L75" s="14">
        <f>J75/11</f>
        <v>1852.8054545454545</v>
      </c>
      <c r="M75" s="13"/>
      <c r="N75" s="12">
        <f t="shared" ref="N75:N82" si="34">L75+J75</f>
        <v>22233.665454545455</v>
      </c>
      <c r="O75" s="13"/>
      <c r="P75" s="15">
        <v>11100</v>
      </c>
      <c r="R75" s="14">
        <f t="shared" ref="R75:R82" si="35">N75-P75</f>
        <v>11133.665454545455</v>
      </c>
      <c r="T75" s="12">
        <v>16000</v>
      </c>
    </row>
    <row r="76" spans="1:20" ht="15.75" customHeight="1" x14ac:dyDescent="0.2">
      <c r="A76" s="1"/>
      <c r="B76" s="1"/>
      <c r="C76" s="1"/>
      <c r="D76" s="1" t="s">
        <v>81</v>
      </c>
      <c r="E76" s="1"/>
      <c r="F76" s="12">
        <v>0</v>
      </c>
      <c r="G76" s="13"/>
      <c r="H76" s="12">
        <v>138.25</v>
      </c>
      <c r="I76" s="13"/>
      <c r="J76" s="12">
        <v>967.75</v>
      </c>
      <c r="K76" s="13"/>
      <c r="L76" s="14">
        <v>0</v>
      </c>
      <c r="M76" s="13"/>
      <c r="N76" s="12">
        <f t="shared" si="34"/>
        <v>967.75</v>
      </c>
      <c r="O76" s="13"/>
      <c r="P76" s="15">
        <v>1659</v>
      </c>
      <c r="R76" s="14">
        <f t="shared" si="35"/>
        <v>-691.25</v>
      </c>
      <c r="T76" s="12">
        <f>R76+P76</f>
        <v>967.75</v>
      </c>
    </row>
    <row r="77" spans="1:20" ht="15.75" customHeight="1" x14ac:dyDescent="0.2">
      <c r="A77" s="1"/>
      <c r="B77" s="1"/>
      <c r="C77" s="1"/>
      <c r="D77" s="1" t="s">
        <v>82</v>
      </c>
      <c r="E77" s="1"/>
      <c r="F77" s="12">
        <v>0</v>
      </c>
      <c r="G77" s="13"/>
      <c r="H77" s="12">
        <v>1140.25</v>
      </c>
      <c r="I77" s="13"/>
      <c r="J77" s="12">
        <v>3652.43</v>
      </c>
      <c r="K77" s="13"/>
      <c r="L77" s="14">
        <f t="shared" ref="L77:L82" si="36">J77/11</f>
        <v>332.03909090909087</v>
      </c>
      <c r="M77" s="13"/>
      <c r="N77" s="12">
        <f t="shared" si="34"/>
        <v>3984.4690909090905</v>
      </c>
      <c r="O77" s="13"/>
      <c r="P77" s="15">
        <v>13683</v>
      </c>
      <c r="R77" s="14">
        <f t="shared" si="35"/>
        <v>-9698.5309090909104</v>
      </c>
      <c r="T77" s="12">
        <v>4000</v>
      </c>
    </row>
    <row r="78" spans="1:20" ht="15.75" customHeight="1" x14ac:dyDescent="0.2">
      <c r="A78" s="1"/>
      <c r="B78" s="1"/>
      <c r="C78" s="1"/>
      <c r="D78" s="1" t="s">
        <v>83</v>
      </c>
      <c r="E78" s="1"/>
      <c r="F78" s="12">
        <v>8433.5</v>
      </c>
      <c r="G78" s="13"/>
      <c r="H78" s="12">
        <v>16832.490000000002</v>
      </c>
      <c r="I78" s="13"/>
      <c r="J78" s="12">
        <v>54187.16</v>
      </c>
      <c r="K78" s="13"/>
      <c r="L78" s="14">
        <f t="shared" si="36"/>
        <v>4926.1054545454544</v>
      </c>
      <c r="M78" s="13"/>
      <c r="N78" s="12">
        <f t="shared" si="34"/>
        <v>59113.265454545457</v>
      </c>
      <c r="O78" s="13"/>
      <c r="P78" s="15">
        <v>201989.9</v>
      </c>
      <c r="R78" s="14">
        <f t="shared" si="35"/>
        <v>-142876.63454545452</v>
      </c>
      <c r="T78" s="12">
        <f t="shared" ref="T78:T79" si="37">R78+P78</f>
        <v>59113.265454545472</v>
      </c>
    </row>
    <row r="79" spans="1:20" ht="15.75" customHeight="1" x14ac:dyDescent="0.2">
      <c r="A79" s="1"/>
      <c r="B79" s="1"/>
      <c r="C79" s="1"/>
      <c r="D79" s="1" t="s">
        <v>84</v>
      </c>
      <c r="E79" s="1"/>
      <c r="F79" s="12">
        <v>4257</v>
      </c>
      <c r="G79" s="13"/>
      <c r="H79" s="12">
        <v>2731.44</v>
      </c>
      <c r="I79" s="13"/>
      <c r="J79" s="12">
        <v>46037.63</v>
      </c>
      <c r="K79" s="13"/>
      <c r="L79" s="14">
        <f t="shared" si="36"/>
        <v>4185.2390909090909</v>
      </c>
      <c r="M79" s="13"/>
      <c r="N79" s="12">
        <f t="shared" si="34"/>
        <v>50222.869090909087</v>
      </c>
      <c r="O79" s="13"/>
      <c r="P79" s="15">
        <v>32777.25</v>
      </c>
      <c r="R79" s="14">
        <f t="shared" si="35"/>
        <v>17445.619090909087</v>
      </c>
      <c r="T79" s="12">
        <f t="shared" si="37"/>
        <v>50222.869090909087</v>
      </c>
    </row>
    <row r="80" spans="1:20" ht="15.75" customHeight="1" x14ac:dyDescent="0.2">
      <c r="A80" s="1"/>
      <c r="B80" s="1"/>
      <c r="C80" s="1"/>
      <c r="D80" s="1" t="s">
        <v>85</v>
      </c>
      <c r="E80" s="1"/>
      <c r="F80" s="12">
        <v>0</v>
      </c>
      <c r="G80" s="13"/>
      <c r="H80" s="12">
        <v>181.95</v>
      </c>
      <c r="I80" s="13"/>
      <c r="J80" s="12">
        <v>1558.77</v>
      </c>
      <c r="K80" s="13"/>
      <c r="L80" s="14">
        <f t="shared" si="36"/>
        <v>141.70636363636365</v>
      </c>
      <c r="M80" s="13"/>
      <c r="N80" s="12">
        <f t="shared" si="34"/>
        <v>1700.4763636363637</v>
      </c>
      <c r="O80" s="13"/>
      <c r="P80" s="15">
        <v>2183.4</v>
      </c>
      <c r="R80" s="14">
        <f t="shared" si="35"/>
        <v>-482.92363636363643</v>
      </c>
      <c r="T80" s="12">
        <v>1500</v>
      </c>
    </row>
    <row r="81" spans="1:20" ht="15.75" customHeight="1" x14ac:dyDescent="0.2">
      <c r="A81" s="1"/>
      <c r="B81" s="1"/>
      <c r="C81" s="1"/>
      <c r="D81" s="1" t="s">
        <v>86</v>
      </c>
      <c r="E81" s="1"/>
      <c r="F81" s="12">
        <v>0</v>
      </c>
      <c r="G81" s="13"/>
      <c r="H81" s="12">
        <v>7500</v>
      </c>
      <c r="I81" s="13"/>
      <c r="J81" s="12">
        <v>22743.49</v>
      </c>
      <c r="K81" s="13"/>
      <c r="L81" s="14">
        <f t="shared" si="36"/>
        <v>2067.59</v>
      </c>
      <c r="M81" s="13"/>
      <c r="N81" s="12">
        <f t="shared" si="34"/>
        <v>24811.08</v>
      </c>
      <c r="O81" s="13"/>
      <c r="P81" s="15">
        <v>90000</v>
      </c>
      <c r="R81" s="14">
        <f t="shared" si="35"/>
        <v>-65188.92</v>
      </c>
      <c r="T81" s="12">
        <v>25000</v>
      </c>
    </row>
    <row r="82" spans="1:20" ht="15.75" customHeight="1" x14ac:dyDescent="0.2">
      <c r="A82" s="1"/>
      <c r="B82" s="1"/>
      <c r="C82" s="1"/>
      <c r="D82" s="1" t="s">
        <v>87</v>
      </c>
      <c r="E82" s="1"/>
      <c r="F82" s="12">
        <v>155</v>
      </c>
      <c r="G82" s="13"/>
      <c r="H82" s="12"/>
      <c r="I82" s="13"/>
      <c r="J82" s="12">
        <v>155</v>
      </c>
      <c r="K82" s="13"/>
      <c r="L82" s="14">
        <f t="shared" si="36"/>
        <v>14.090909090909092</v>
      </c>
      <c r="M82" s="13"/>
      <c r="N82" s="12">
        <f t="shared" si="34"/>
        <v>169.09090909090909</v>
      </c>
      <c r="O82" s="13"/>
      <c r="P82" s="15"/>
      <c r="R82" s="14">
        <f t="shared" si="35"/>
        <v>169.09090909090909</v>
      </c>
      <c r="T82" s="12">
        <v>0</v>
      </c>
    </row>
    <row r="83" spans="1:20" ht="15.75" customHeight="1" x14ac:dyDescent="0.2">
      <c r="A83" s="1"/>
      <c r="B83" s="1"/>
      <c r="C83" s="1"/>
      <c r="D83" s="1" t="s">
        <v>88</v>
      </c>
      <c r="E83" s="1"/>
      <c r="F83" s="12"/>
      <c r="G83" s="13"/>
      <c r="H83" s="12"/>
      <c r="I83" s="13"/>
      <c r="J83" s="12"/>
      <c r="K83" s="13"/>
      <c r="L83" s="14"/>
      <c r="M83" s="13"/>
      <c r="N83" s="12"/>
      <c r="O83" s="13"/>
      <c r="P83" s="15"/>
      <c r="R83" s="14"/>
      <c r="T83" s="12"/>
    </row>
    <row r="84" spans="1:20" ht="15.75" customHeight="1" x14ac:dyDescent="0.2">
      <c r="A84" s="1"/>
      <c r="B84" s="1"/>
      <c r="C84" s="1"/>
      <c r="D84" s="1"/>
      <c r="E84" s="1" t="s">
        <v>89</v>
      </c>
      <c r="F84" s="12">
        <v>0</v>
      </c>
      <c r="G84" s="13"/>
      <c r="H84" s="12">
        <v>1696.02</v>
      </c>
      <c r="I84" s="13"/>
      <c r="J84" s="12">
        <v>0</v>
      </c>
      <c r="K84" s="13"/>
      <c r="L84" s="14">
        <f t="shared" ref="L84:L85" si="38">J84/11</f>
        <v>0</v>
      </c>
      <c r="M84" s="13"/>
      <c r="N84" s="12">
        <f t="shared" ref="N84:N85" si="39">L84+J84</f>
        <v>0</v>
      </c>
      <c r="O84" s="13"/>
      <c r="P84" s="15">
        <v>20352.27</v>
      </c>
      <c r="R84" s="14">
        <f t="shared" ref="R84:R85" si="40">N84-P84</f>
        <v>-20352.27</v>
      </c>
      <c r="T84" s="12">
        <f>R84+P84</f>
        <v>0</v>
      </c>
    </row>
    <row r="85" spans="1:20" ht="15.75" customHeight="1" x14ac:dyDescent="0.2">
      <c r="A85" s="1"/>
      <c r="B85" s="1"/>
      <c r="C85" s="1"/>
      <c r="D85" s="1"/>
      <c r="E85" s="1" t="s">
        <v>90</v>
      </c>
      <c r="F85" s="16">
        <v>0</v>
      </c>
      <c r="G85" s="13"/>
      <c r="H85" s="16">
        <v>645.14</v>
      </c>
      <c r="I85" s="13"/>
      <c r="J85" s="16">
        <v>8630.2099999999991</v>
      </c>
      <c r="K85" s="13"/>
      <c r="L85" s="17">
        <f t="shared" si="38"/>
        <v>784.5645454545454</v>
      </c>
      <c r="M85" s="13"/>
      <c r="N85" s="16">
        <f t="shared" si="39"/>
        <v>9414.7745454545438</v>
      </c>
      <c r="O85" s="13"/>
      <c r="P85" s="18">
        <v>7741.63</v>
      </c>
      <c r="R85" s="17">
        <f t="shared" si="40"/>
        <v>1673.1445454545437</v>
      </c>
      <c r="T85" s="16">
        <v>0</v>
      </c>
    </row>
    <row r="86" spans="1:20" ht="15.75" customHeight="1" x14ac:dyDescent="0.2">
      <c r="A86" s="1"/>
      <c r="B86" s="1"/>
      <c r="C86" s="1"/>
      <c r="D86" s="1" t="s">
        <v>91</v>
      </c>
      <c r="E86" s="1"/>
      <c r="F86" s="12">
        <f>ROUND(SUM(F83:F85),5)</f>
        <v>0</v>
      </c>
      <c r="G86" s="13"/>
      <c r="H86" s="12">
        <f>ROUND(SUM(H83:H85),5)</f>
        <v>2341.16</v>
      </c>
      <c r="I86" s="13"/>
      <c r="J86" s="12">
        <f>ROUND(SUM(J83:J85),5)</f>
        <v>8630.2099999999991</v>
      </c>
      <c r="K86" s="13"/>
      <c r="L86" s="12">
        <f>ROUND(SUM(L83:L85),5)</f>
        <v>784.56455000000005</v>
      </c>
      <c r="M86" s="13"/>
      <c r="N86" s="12">
        <f>ROUND(SUM(N83:N85),5)</f>
        <v>9414.7745500000001</v>
      </c>
      <c r="O86" s="13"/>
      <c r="P86" s="15">
        <f>ROUND(SUM(P83:P85),5)</f>
        <v>28093.9</v>
      </c>
      <c r="R86" s="14">
        <f>ROUND(SUM(R83:R85),5)</f>
        <v>-18679.12545</v>
      </c>
      <c r="T86" s="12">
        <f>ROUND(SUM(T83:T85),5)</f>
        <v>0</v>
      </c>
    </row>
    <row r="87" spans="1:20" ht="15.75" customHeight="1" x14ac:dyDescent="0.2">
      <c r="A87" s="1"/>
      <c r="B87" s="1"/>
      <c r="C87" s="1"/>
      <c r="D87" s="1" t="s">
        <v>92</v>
      </c>
      <c r="E87" s="1"/>
      <c r="F87" s="12">
        <v>0</v>
      </c>
      <c r="G87" s="13"/>
      <c r="H87" s="12"/>
      <c r="I87" s="13"/>
      <c r="J87" s="12">
        <v>0</v>
      </c>
      <c r="K87" s="13"/>
      <c r="L87" s="14">
        <f t="shared" ref="L87:L91" si="41">J87/11</f>
        <v>0</v>
      </c>
      <c r="M87" s="13"/>
      <c r="N87" s="12"/>
      <c r="O87" s="13"/>
      <c r="P87" s="15"/>
      <c r="R87" s="14"/>
      <c r="T87" s="12"/>
    </row>
    <row r="88" spans="1:20" ht="15.75" customHeight="1" x14ac:dyDescent="0.2">
      <c r="A88" s="1"/>
      <c r="B88" s="1"/>
      <c r="C88" s="1"/>
      <c r="D88" s="1" t="s">
        <v>93</v>
      </c>
      <c r="E88" s="1"/>
      <c r="F88" s="12">
        <v>0</v>
      </c>
      <c r="G88" s="13"/>
      <c r="H88" s="12"/>
      <c r="I88" s="13"/>
      <c r="J88" s="12">
        <v>0</v>
      </c>
      <c r="K88" s="13"/>
      <c r="L88" s="14">
        <f t="shared" si="41"/>
        <v>0</v>
      </c>
      <c r="M88" s="13"/>
      <c r="N88" s="12"/>
      <c r="O88" s="13"/>
      <c r="P88" s="15"/>
      <c r="R88" s="14"/>
      <c r="T88" s="12"/>
    </row>
    <row r="89" spans="1:20" ht="15.75" customHeight="1" x14ac:dyDescent="0.2">
      <c r="A89" s="1"/>
      <c r="B89" s="1"/>
      <c r="C89" s="1"/>
      <c r="D89" s="1" t="s">
        <v>94</v>
      </c>
      <c r="E89" s="1"/>
      <c r="F89" s="12">
        <v>0</v>
      </c>
      <c r="G89" s="13"/>
      <c r="H89" s="12">
        <v>158.33000000000001</v>
      </c>
      <c r="I89" s="13"/>
      <c r="J89" s="12">
        <v>5670</v>
      </c>
      <c r="K89" s="13"/>
      <c r="L89" s="14">
        <f t="shared" si="41"/>
        <v>515.4545454545455</v>
      </c>
      <c r="M89" s="13"/>
      <c r="N89" s="12">
        <f t="shared" ref="N89:N91" si="42">L89+J89</f>
        <v>6185.454545454546</v>
      </c>
      <c r="O89" s="13"/>
      <c r="P89" s="15">
        <v>1900</v>
      </c>
      <c r="R89" s="14">
        <f t="shared" ref="R89:R91" si="43">N89-P89</f>
        <v>4285.454545454546</v>
      </c>
      <c r="T89" s="12">
        <v>1900</v>
      </c>
    </row>
    <row r="90" spans="1:20" ht="15.75" customHeight="1" x14ac:dyDescent="0.2">
      <c r="A90" s="1"/>
      <c r="B90" s="1"/>
      <c r="C90" s="1"/>
      <c r="D90" s="1" t="s">
        <v>95</v>
      </c>
      <c r="E90" s="1"/>
      <c r="F90" s="12">
        <v>4296.93</v>
      </c>
      <c r="G90" s="13"/>
      <c r="H90" s="12">
        <v>2759.28</v>
      </c>
      <c r="I90" s="13"/>
      <c r="J90" s="12">
        <v>48845.03</v>
      </c>
      <c r="K90" s="13"/>
      <c r="L90" s="14">
        <f t="shared" si="41"/>
        <v>4440.4572727272725</v>
      </c>
      <c r="M90" s="13"/>
      <c r="N90" s="12">
        <f t="shared" si="42"/>
        <v>53285.487272727274</v>
      </c>
      <c r="O90" s="13"/>
      <c r="P90" s="15">
        <v>33111.410000000003</v>
      </c>
      <c r="R90" s="14">
        <f t="shared" si="43"/>
        <v>20174.077272727271</v>
      </c>
      <c r="T90" s="12">
        <v>54337.83</v>
      </c>
    </row>
    <row r="91" spans="1:20" ht="15.75" customHeight="1" x14ac:dyDescent="0.2">
      <c r="A91" s="1"/>
      <c r="B91" s="1"/>
      <c r="C91" s="1"/>
      <c r="D91" s="1" t="s">
        <v>96</v>
      </c>
      <c r="E91" s="1"/>
      <c r="F91" s="16">
        <v>0</v>
      </c>
      <c r="G91" s="13"/>
      <c r="H91" s="16">
        <v>341.83</v>
      </c>
      <c r="I91" s="13"/>
      <c r="J91" s="16">
        <v>3900</v>
      </c>
      <c r="K91" s="13"/>
      <c r="L91" s="17">
        <f t="shared" si="41"/>
        <v>354.54545454545456</v>
      </c>
      <c r="M91" s="13"/>
      <c r="N91" s="16">
        <f t="shared" si="42"/>
        <v>4254.545454545455</v>
      </c>
      <c r="O91" s="13"/>
      <c r="P91" s="18">
        <v>4102</v>
      </c>
      <c r="R91" s="17">
        <f t="shared" si="43"/>
        <v>152.54545454545496</v>
      </c>
      <c r="T91" s="16">
        <v>4000</v>
      </c>
    </row>
    <row r="92" spans="1:20" ht="15.75" customHeight="1" x14ac:dyDescent="0.2">
      <c r="A92" s="1"/>
      <c r="B92" s="1"/>
      <c r="C92" s="1" t="s">
        <v>97</v>
      </c>
      <c r="D92" s="1"/>
      <c r="E92" s="1"/>
      <c r="F92" s="12">
        <f>ROUND(F53+SUM(F57:F58)+SUM(F62:F63)+SUM(F67:F70)+SUM(F74:F82)+SUM(F86:F91),5)</f>
        <v>187198.79</v>
      </c>
      <c r="G92" s="13"/>
      <c r="H92" s="12">
        <f>ROUND(H53+SUM(H57:H58)+SUM(H62:H63)+SUM(H67:H70)+SUM(H74:H82)+SUM(H86:H91),5)</f>
        <v>170456.38</v>
      </c>
      <c r="I92" s="13"/>
      <c r="J92" s="12">
        <f>ROUND(J53+SUM(J57:J58)+SUM(J62:J63)+SUM(J67:J70)+SUM(J74:J82)+SUM(J86:J91),5)</f>
        <v>1797869.82</v>
      </c>
      <c r="K92" s="13"/>
      <c r="L92" s="12">
        <f>ROUND(L53+SUM(L57:L58)+SUM(L62:L63)+SUM(L67:L70)+SUM(L74:L82)+SUM(L86:L91),5)</f>
        <v>163150.39363999999</v>
      </c>
      <c r="M92" s="13"/>
      <c r="N92" s="12">
        <f>ROUND(N53+SUM(N57:N58)+SUM(N62:N63)+SUM(N67:N70)+SUM(N74:N82)+SUM(N86:N91),5)</f>
        <v>1961020.21364</v>
      </c>
      <c r="O92" s="13"/>
      <c r="P92" s="15">
        <f>ROUND(P53+SUM(P57:P58)+SUM(P62:P63)+SUM(P67:P70)+SUM(P74:P82)+SUM(P86:P91),5)</f>
        <v>2045476.62</v>
      </c>
      <c r="R92" s="14">
        <f>ROUND(R53+SUM(R57:R58)+SUM(R62:R63)+SUM(R67:R70)+SUM(R74:R82)+SUM(R86:R91),5)</f>
        <v>-84456.406359999994</v>
      </c>
      <c r="T92" s="12">
        <f>ROUND(T53+SUM(T57:T58)+SUM(T62:T63)+SUM(T67:T70)+SUM(T74:T82)+SUM(T86:T91),5)</f>
        <v>1939471.2599899999</v>
      </c>
    </row>
    <row r="93" spans="1:20" ht="15.75" customHeight="1" x14ac:dyDescent="0.2">
      <c r="A93" s="1"/>
      <c r="B93" s="1"/>
      <c r="C93" s="1" t="s">
        <v>98</v>
      </c>
      <c r="D93" s="1"/>
      <c r="E93" s="1"/>
      <c r="F93" s="12"/>
      <c r="G93" s="13"/>
      <c r="H93" s="12"/>
      <c r="I93" s="13"/>
      <c r="J93" s="12"/>
      <c r="K93" s="13"/>
      <c r="L93" s="14"/>
      <c r="M93" s="13"/>
      <c r="N93" s="12"/>
      <c r="O93" s="13"/>
      <c r="P93" s="15"/>
      <c r="R93" s="14"/>
      <c r="T93" s="12"/>
    </row>
    <row r="94" spans="1:20" ht="15.75" customHeight="1" x14ac:dyDescent="0.2">
      <c r="A94" s="1"/>
      <c r="B94" s="1"/>
      <c r="C94" s="1"/>
      <c r="D94" s="1" t="s">
        <v>99</v>
      </c>
      <c r="E94" s="1"/>
      <c r="F94" s="16">
        <v>0</v>
      </c>
      <c r="G94" s="13"/>
      <c r="H94" s="12"/>
      <c r="I94" s="13"/>
      <c r="J94" s="16">
        <v>0</v>
      </c>
      <c r="K94" s="13"/>
      <c r="L94" s="17">
        <f>J94/11</f>
        <v>0</v>
      </c>
      <c r="M94" s="13"/>
      <c r="N94" s="16">
        <f>L94+J94</f>
        <v>0</v>
      </c>
      <c r="O94" s="13"/>
      <c r="P94" s="18">
        <v>0</v>
      </c>
      <c r="R94" s="17">
        <v>0</v>
      </c>
      <c r="T94" s="16">
        <v>0</v>
      </c>
    </row>
    <row r="95" spans="1:20" ht="15.75" customHeight="1" x14ac:dyDescent="0.2">
      <c r="A95" s="1"/>
      <c r="B95" s="1"/>
      <c r="C95" s="1" t="s">
        <v>100</v>
      </c>
      <c r="D95" s="1"/>
      <c r="E95" s="1"/>
      <c r="F95" s="12">
        <f>ROUND(SUM(F93:F94),5)</f>
        <v>0</v>
      </c>
      <c r="G95" s="13"/>
      <c r="H95" s="12"/>
      <c r="I95" s="13"/>
      <c r="J95" s="12">
        <f>ROUND(SUM(J93:J94),5)</f>
        <v>0</v>
      </c>
      <c r="K95" s="13"/>
      <c r="L95" s="14"/>
      <c r="M95" s="13"/>
      <c r="N95" s="12">
        <f>ROUND(SUM(N93:N94),5)</f>
        <v>0</v>
      </c>
      <c r="O95" s="13"/>
      <c r="P95" s="15">
        <f>ROUND(SUM(P93:P94),5)</f>
        <v>0</v>
      </c>
      <c r="R95" s="14">
        <f>ROUND(SUM(R93:R94),5)</f>
        <v>0</v>
      </c>
      <c r="T95" s="12">
        <f>ROUND(SUM(T93:T94),5)</f>
        <v>0</v>
      </c>
    </row>
    <row r="96" spans="1:20" ht="15.75" customHeight="1" x14ac:dyDescent="0.2">
      <c r="A96" s="1"/>
      <c r="B96" s="1"/>
      <c r="C96" s="1" t="s">
        <v>101</v>
      </c>
      <c r="D96" s="1"/>
      <c r="E96" s="1"/>
      <c r="F96" s="12"/>
      <c r="G96" s="13"/>
      <c r="H96" s="12"/>
      <c r="I96" s="13"/>
      <c r="J96" s="12"/>
      <c r="K96" s="13"/>
      <c r="L96" s="14"/>
      <c r="M96" s="13"/>
      <c r="N96" s="12"/>
      <c r="O96" s="13"/>
      <c r="P96" s="15"/>
      <c r="R96" s="14"/>
      <c r="T96" s="12"/>
    </row>
    <row r="97" spans="1:21" ht="15.75" customHeight="1" x14ac:dyDescent="0.2">
      <c r="A97" s="1"/>
      <c r="B97" s="1"/>
      <c r="C97" s="1"/>
      <c r="D97" s="1" t="s">
        <v>102</v>
      </c>
      <c r="E97" s="1"/>
      <c r="F97" s="16">
        <v>1717.5</v>
      </c>
      <c r="G97" s="13"/>
      <c r="H97" s="12"/>
      <c r="I97" s="13"/>
      <c r="J97" s="16">
        <v>6393.75</v>
      </c>
      <c r="K97" s="13"/>
      <c r="L97" s="17">
        <f>J97/11</f>
        <v>581.25</v>
      </c>
      <c r="M97" s="13"/>
      <c r="N97" s="16">
        <f>L97+J97</f>
        <v>6975</v>
      </c>
      <c r="O97" s="13"/>
      <c r="P97" s="15"/>
      <c r="R97" s="17">
        <f>N97-P97</f>
        <v>6975</v>
      </c>
      <c r="T97" s="16">
        <f>R97+P97</f>
        <v>6975</v>
      </c>
      <c r="U97" s="23" t="s">
        <v>103</v>
      </c>
    </row>
    <row r="98" spans="1:21" ht="15.75" customHeight="1" x14ac:dyDescent="0.2">
      <c r="A98" s="1"/>
      <c r="B98" s="1"/>
      <c r="C98" s="1" t="s">
        <v>104</v>
      </c>
      <c r="D98" s="1"/>
      <c r="E98" s="1"/>
      <c r="F98" s="12">
        <f>ROUND(SUM(F96:F97),5)</f>
        <v>1717.5</v>
      </c>
      <c r="G98" s="13"/>
      <c r="H98" s="12"/>
      <c r="I98" s="13"/>
      <c r="J98" s="12">
        <f>ROUND(SUM(J96:J97),5)</f>
        <v>6393.75</v>
      </c>
      <c r="K98" s="13"/>
      <c r="L98" s="12">
        <f>ROUND(SUM(L96:L97),5)</f>
        <v>581.25</v>
      </c>
      <c r="M98" s="13"/>
      <c r="N98" s="12">
        <f>SUM(N97)</f>
        <v>6975</v>
      </c>
      <c r="O98" s="13"/>
      <c r="P98" s="15"/>
      <c r="R98" s="12">
        <f>SUM(R97)</f>
        <v>6975</v>
      </c>
      <c r="T98" s="12">
        <f>SUM(T97)</f>
        <v>6975</v>
      </c>
    </row>
    <row r="99" spans="1:21" ht="15.75" customHeight="1" x14ac:dyDescent="0.2">
      <c r="A99" s="1"/>
      <c r="B99" s="1"/>
      <c r="C99" s="1" t="s">
        <v>105</v>
      </c>
      <c r="D99" s="1"/>
      <c r="E99" s="1"/>
      <c r="F99" s="12"/>
      <c r="G99" s="13"/>
      <c r="H99" s="12"/>
      <c r="I99" s="13"/>
      <c r="J99" s="12"/>
      <c r="K99" s="13"/>
      <c r="L99" s="14"/>
      <c r="M99" s="13"/>
      <c r="N99" s="12"/>
      <c r="O99" s="13"/>
      <c r="P99" s="15"/>
      <c r="R99" s="14"/>
      <c r="T99" s="12"/>
    </row>
    <row r="100" spans="1:21" ht="15.75" customHeight="1" x14ac:dyDescent="0.2">
      <c r="A100" s="1"/>
      <c r="B100" s="1"/>
      <c r="C100" s="1"/>
      <c r="D100" s="1" t="s">
        <v>106</v>
      </c>
      <c r="E100" s="1"/>
      <c r="F100" s="16">
        <v>4427.5</v>
      </c>
      <c r="G100" s="13"/>
      <c r="H100" s="12"/>
      <c r="I100" s="13"/>
      <c r="J100" s="16">
        <v>17160</v>
      </c>
      <c r="K100" s="13"/>
      <c r="L100" s="17">
        <f>J100/11</f>
        <v>1560</v>
      </c>
      <c r="M100" s="13"/>
      <c r="N100" s="16">
        <f>L100+J100</f>
        <v>18720</v>
      </c>
      <c r="O100" s="13"/>
      <c r="P100" s="15"/>
      <c r="R100" s="17">
        <f>N100-P100</f>
        <v>18720</v>
      </c>
      <c r="T100" s="16">
        <v>10000</v>
      </c>
      <c r="U100" s="23" t="s">
        <v>107</v>
      </c>
    </row>
    <row r="101" spans="1:21" ht="15.75" customHeight="1" x14ac:dyDescent="0.2">
      <c r="A101" s="1"/>
      <c r="B101" s="1"/>
      <c r="C101" s="1" t="s">
        <v>108</v>
      </c>
      <c r="D101" s="1"/>
      <c r="E101" s="1"/>
      <c r="F101" s="12">
        <f>ROUND(SUM(F99:F100),5)</f>
        <v>4427.5</v>
      </c>
      <c r="G101" s="13"/>
      <c r="H101" s="12"/>
      <c r="I101" s="13"/>
      <c r="J101" s="12">
        <f>ROUND(SUM(J99:J100),5)</f>
        <v>17160</v>
      </c>
      <c r="K101" s="13"/>
      <c r="L101" s="12">
        <f>ROUND(SUM(L99:L100),5)</f>
        <v>1560</v>
      </c>
      <c r="M101" s="13"/>
      <c r="N101" s="12">
        <f>SUM(N100)</f>
        <v>18720</v>
      </c>
      <c r="O101" s="13"/>
      <c r="P101" s="15"/>
      <c r="R101" s="12">
        <f>SUM(R100)</f>
        <v>18720</v>
      </c>
      <c r="T101" s="12">
        <f>SUM(T100)</f>
        <v>10000</v>
      </c>
    </row>
    <row r="102" spans="1:21" ht="15.75" customHeight="1" x14ac:dyDescent="0.2">
      <c r="A102" s="1"/>
      <c r="B102" s="1"/>
      <c r="C102" s="1" t="s">
        <v>109</v>
      </c>
      <c r="D102" s="1"/>
      <c r="E102" s="1"/>
      <c r="F102" s="12"/>
      <c r="G102" s="13"/>
      <c r="H102" s="12"/>
      <c r="I102" s="13"/>
      <c r="J102" s="12"/>
      <c r="K102" s="13"/>
      <c r="L102" s="14"/>
      <c r="M102" s="13"/>
      <c r="N102" s="12"/>
      <c r="O102" s="13"/>
      <c r="P102" s="15"/>
      <c r="R102" s="14"/>
      <c r="T102" s="12"/>
    </row>
    <row r="103" spans="1:21" ht="15.75" customHeight="1" x14ac:dyDescent="0.2">
      <c r="A103" s="1"/>
      <c r="B103" s="1"/>
      <c r="C103" s="1"/>
      <c r="D103" s="1" t="s">
        <v>110</v>
      </c>
      <c r="E103" s="1"/>
      <c r="F103" s="16">
        <v>0</v>
      </c>
      <c r="G103" s="13"/>
      <c r="H103" s="16">
        <v>683.97</v>
      </c>
      <c r="I103" s="13"/>
      <c r="J103" s="16">
        <v>576.67999999999995</v>
      </c>
      <c r="K103" s="13"/>
      <c r="L103" s="17">
        <f>J103/11</f>
        <v>52.425454545454542</v>
      </c>
      <c r="M103" s="13"/>
      <c r="N103" s="16">
        <f>L103+J103</f>
        <v>629.10545454545445</v>
      </c>
      <c r="O103" s="13"/>
      <c r="P103" s="18">
        <v>8207.64</v>
      </c>
      <c r="R103" s="17">
        <f>N103-P103</f>
        <v>-7578.534545454545</v>
      </c>
      <c r="T103" s="16">
        <v>630</v>
      </c>
    </row>
    <row r="104" spans="1:21" ht="15.75" customHeight="1" x14ac:dyDescent="0.2">
      <c r="A104" s="1"/>
      <c r="B104" s="1"/>
      <c r="C104" s="1" t="s">
        <v>111</v>
      </c>
      <c r="D104" s="1"/>
      <c r="E104" s="1"/>
      <c r="F104" s="12">
        <f>ROUND(SUM(F102:F103),5)</f>
        <v>0</v>
      </c>
      <c r="G104" s="13"/>
      <c r="H104" s="12">
        <f>ROUND(SUM(H102:H103),5)</f>
        <v>683.97</v>
      </c>
      <c r="I104" s="13"/>
      <c r="J104" s="12">
        <f>ROUND(SUM(J102:J103),5)</f>
        <v>576.67999999999995</v>
      </c>
      <c r="K104" s="13"/>
      <c r="L104" s="12">
        <f>ROUND(SUM(L102:L103),5)</f>
        <v>52.425449999999998</v>
      </c>
      <c r="M104" s="13"/>
      <c r="N104" s="12">
        <f>ROUND(SUM(N102:N103),5)</f>
        <v>629.10545000000002</v>
      </c>
      <c r="O104" s="13"/>
      <c r="P104" s="15">
        <f>ROUND(SUM(P102:P103),5)</f>
        <v>8207.64</v>
      </c>
      <c r="R104" s="14">
        <f>ROUND(SUM(R102:R103),5)</f>
        <v>-7578.5345500000003</v>
      </c>
      <c r="T104" s="12">
        <f>ROUND(SUM(T102:T103),5)</f>
        <v>630</v>
      </c>
    </row>
    <row r="105" spans="1:21" ht="15.75" customHeight="1" x14ac:dyDescent="0.2">
      <c r="A105" s="1"/>
      <c r="B105" s="1"/>
      <c r="C105" s="1" t="s">
        <v>112</v>
      </c>
      <c r="D105" s="1"/>
      <c r="E105" s="1"/>
      <c r="F105" s="12"/>
      <c r="G105" s="13"/>
      <c r="H105" s="12"/>
      <c r="I105" s="13"/>
      <c r="J105" s="12"/>
      <c r="K105" s="13"/>
      <c r="L105" s="14"/>
      <c r="M105" s="13"/>
      <c r="N105" s="12"/>
      <c r="O105" s="13"/>
      <c r="P105" s="15"/>
      <c r="R105" s="14"/>
      <c r="T105" s="12"/>
    </row>
    <row r="106" spans="1:21" ht="15.75" customHeight="1" x14ac:dyDescent="0.2">
      <c r="A106" s="1"/>
      <c r="B106" s="1"/>
      <c r="C106" s="1"/>
      <c r="D106" s="1" t="s">
        <v>113</v>
      </c>
      <c r="E106" s="1"/>
      <c r="F106" s="16">
        <v>0</v>
      </c>
      <c r="G106" s="13"/>
      <c r="H106" s="12"/>
      <c r="I106" s="13"/>
      <c r="J106" s="16">
        <v>0</v>
      </c>
      <c r="K106" s="13"/>
      <c r="L106" s="17">
        <f>J106/11</f>
        <v>0</v>
      </c>
      <c r="M106" s="13"/>
      <c r="N106" s="16">
        <f>L106+J106</f>
        <v>0</v>
      </c>
      <c r="O106" s="13"/>
      <c r="P106" s="18">
        <v>7500</v>
      </c>
      <c r="R106" s="17">
        <f>N106-P106</f>
        <v>-7500</v>
      </c>
      <c r="T106" s="16">
        <f>R106+P106</f>
        <v>0</v>
      </c>
    </row>
    <row r="107" spans="1:21" ht="15.75" customHeight="1" x14ac:dyDescent="0.2">
      <c r="A107" s="1"/>
      <c r="B107" s="1"/>
      <c r="C107" s="1" t="s">
        <v>114</v>
      </c>
      <c r="D107" s="1"/>
      <c r="E107" s="1"/>
      <c r="F107" s="12">
        <f>ROUND(SUM(F105:F106),5)</f>
        <v>0</v>
      </c>
      <c r="G107" s="13"/>
      <c r="H107" s="12"/>
      <c r="I107" s="13"/>
      <c r="J107" s="12">
        <f>ROUND(SUM(J105:J106),5)</f>
        <v>0</v>
      </c>
      <c r="K107" s="13"/>
      <c r="L107" s="12">
        <f>ROUND(SUM(L105:L106),5)</f>
        <v>0</v>
      </c>
      <c r="M107" s="13"/>
      <c r="N107" s="12">
        <f>ROUND(SUM(N105:N106),5)</f>
        <v>0</v>
      </c>
      <c r="O107" s="13"/>
      <c r="P107" s="15">
        <f>ROUND(SUM(P105:P106),5)</f>
        <v>7500</v>
      </c>
      <c r="R107" s="14">
        <f>ROUND(SUM(R105:R106),5)</f>
        <v>-7500</v>
      </c>
      <c r="T107" s="12">
        <f>ROUND(SUM(T105:T106),5)</f>
        <v>0</v>
      </c>
    </row>
    <row r="108" spans="1:21" ht="15.75" customHeight="1" x14ac:dyDescent="0.2">
      <c r="A108" s="1"/>
      <c r="B108" s="1"/>
      <c r="C108" s="1" t="s">
        <v>115</v>
      </c>
      <c r="D108" s="1"/>
      <c r="E108" s="1"/>
      <c r="F108" s="12"/>
      <c r="G108" s="13"/>
      <c r="H108" s="12"/>
      <c r="I108" s="13"/>
      <c r="J108" s="12"/>
      <c r="K108" s="13"/>
      <c r="L108" s="14"/>
      <c r="M108" s="13"/>
      <c r="N108" s="12"/>
      <c r="O108" s="13"/>
      <c r="P108" s="15"/>
      <c r="R108" s="14"/>
      <c r="T108" s="12"/>
    </row>
    <row r="109" spans="1:21" ht="15.75" customHeight="1" x14ac:dyDescent="0.2">
      <c r="A109" s="1"/>
      <c r="B109" s="1"/>
      <c r="C109" s="1"/>
      <c r="D109" s="1" t="s">
        <v>116</v>
      </c>
      <c r="E109" s="1"/>
      <c r="F109" s="12"/>
      <c r="G109" s="13"/>
      <c r="H109" s="12"/>
      <c r="I109" s="13"/>
      <c r="J109" s="12"/>
      <c r="K109" s="13"/>
      <c r="L109" s="14"/>
      <c r="M109" s="13"/>
      <c r="N109" s="12"/>
      <c r="O109" s="13"/>
      <c r="P109" s="15"/>
      <c r="R109" s="14"/>
      <c r="T109" s="12"/>
    </row>
    <row r="110" spans="1:21" ht="15.75" customHeight="1" x14ac:dyDescent="0.2">
      <c r="A110" s="1"/>
      <c r="B110" s="1"/>
      <c r="C110" s="1"/>
      <c r="D110" s="1"/>
      <c r="E110" s="1" t="s">
        <v>117</v>
      </c>
      <c r="F110" s="12">
        <v>0</v>
      </c>
      <c r="G110" s="13"/>
      <c r="H110" s="12">
        <v>680.34</v>
      </c>
      <c r="I110" s="13"/>
      <c r="J110" s="12">
        <v>0</v>
      </c>
      <c r="K110" s="13"/>
      <c r="L110" s="14">
        <f t="shared" ref="L110:L111" si="44">J110/11</f>
        <v>0</v>
      </c>
      <c r="M110" s="13"/>
      <c r="N110" s="12">
        <f t="shared" ref="N110:N111" si="45">L110+J110</f>
        <v>0</v>
      </c>
      <c r="O110" s="13"/>
      <c r="P110" s="15">
        <v>8164.04</v>
      </c>
      <c r="R110" s="14">
        <f t="shared" ref="R110:R111" si="46">N110-P110</f>
        <v>-8164.04</v>
      </c>
      <c r="T110" s="12">
        <f t="shared" ref="T110:T111" si="47">R110+P110</f>
        <v>0</v>
      </c>
    </row>
    <row r="111" spans="1:21" ht="15.75" customHeight="1" x14ac:dyDescent="0.2">
      <c r="A111" s="1"/>
      <c r="B111" s="1"/>
      <c r="C111" s="1"/>
      <c r="D111" s="1"/>
      <c r="E111" s="1" t="s">
        <v>118</v>
      </c>
      <c r="F111" s="16">
        <v>14609.78</v>
      </c>
      <c r="G111" s="13"/>
      <c r="H111" s="16">
        <v>13333.33</v>
      </c>
      <c r="I111" s="13"/>
      <c r="J111" s="16">
        <v>155465.23000000001</v>
      </c>
      <c r="K111" s="13"/>
      <c r="L111" s="17">
        <f t="shared" si="44"/>
        <v>14133.202727272728</v>
      </c>
      <c r="M111" s="13"/>
      <c r="N111" s="16">
        <f t="shared" si="45"/>
        <v>169598.43272727274</v>
      </c>
      <c r="O111" s="13"/>
      <c r="P111" s="18">
        <v>160000</v>
      </c>
      <c r="R111" s="17">
        <f t="shared" si="46"/>
        <v>9598.4327272727387</v>
      </c>
      <c r="T111" s="16">
        <f t="shared" si="47"/>
        <v>169598.43272727274</v>
      </c>
    </row>
    <row r="112" spans="1:21" ht="15.75" customHeight="1" x14ac:dyDescent="0.2">
      <c r="A112" s="1"/>
      <c r="B112" s="1"/>
      <c r="C112" s="1"/>
      <c r="D112" s="1" t="s">
        <v>119</v>
      </c>
      <c r="E112" s="1"/>
      <c r="F112" s="12">
        <f>ROUND(SUM(F109:F111),5)</f>
        <v>14609.78</v>
      </c>
      <c r="G112" s="13"/>
      <c r="H112" s="12">
        <f>ROUND(SUM(H109:H111),5)</f>
        <v>14013.67</v>
      </c>
      <c r="I112" s="13"/>
      <c r="J112" s="12">
        <f>ROUND(SUM(J109:J111),5)</f>
        <v>155465.23000000001</v>
      </c>
      <c r="K112" s="13"/>
      <c r="L112" s="12">
        <f>ROUND(SUM(L109:L111),5)</f>
        <v>14133.202730000001</v>
      </c>
      <c r="M112" s="13"/>
      <c r="N112" s="12">
        <f>ROUND(SUM(N109:N111),5)</f>
        <v>169598.43273</v>
      </c>
      <c r="O112" s="13"/>
      <c r="P112" s="15">
        <f>ROUND(SUM(P109:P111),5)</f>
        <v>168164.04</v>
      </c>
      <c r="R112" s="14">
        <f>ROUND(SUM(R109:R111),5)</f>
        <v>1434.39273</v>
      </c>
      <c r="T112" s="12">
        <f>ROUND(SUM(T109:T111),5)</f>
        <v>169598.43273</v>
      </c>
    </row>
    <row r="113" spans="1:20" ht="15.75" customHeight="1" x14ac:dyDescent="0.2">
      <c r="A113" s="1"/>
      <c r="B113" s="1"/>
      <c r="C113" s="1"/>
      <c r="D113" s="1" t="s">
        <v>120</v>
      </c>
      <c r="E113" s="1"/>
      <c r="F113" s="12">
        <v>6617.85</v>
      </c>
      <c r="G113" s="13"/>
      <c r="H113" s="12">
        <v>10155.4</v>
      </c>
      <c r="I113" s="13"/>
      <c r="J113" s="12">
        <v>88200.48</v>
      </c>
      <c r="K113" s="13"/>
      <c r="L113" s="14">
        <f t="shared" ref="L113:L117" si="48">J113/11</f>
        <v>8018.2254545454543</v>
      </c>
      <c r="M113" s="13"/>
      <c r="N113" s="12">
        <f t="shared" ref="N113:N114" si="49">L113+J113</f>
        <v>96218.705454545445</v>
      </c>
      <c r="O113" s="13"/>
      <c r="P113" s="15">
        <v>121864.82</v>
      </c>
      <c r="R113" s="14">
        <f t="shared" ref="R113:R114" si="50">N113-P113</f>
        <v>-25646.114545454562</v>
      </c>
      <c r="T113" s="12">
        <f t="shared" ref="T113:T114" si="51">R113+P113</f>
        <v>96218.705454545445</v>
      </c>
    </row>
    <row r="114" spans="1:20" ht="15.75" customHeight="1" x14ac:dyDescent="0.2">
      <c r="A114" s="1"/>
      <c r="B114" s="1"/>
      <c r="C114" s="1"/>
      <c r="D114" s="1" t="s">
        <v>121</v>
      </c>
      <c r="E114" s="1"/>
      <c r="F114" s="12">
        <v>4113.63</v>
      </c>
      <c r="G114" s="13"/>
      <c r="H114" s="12">
        <v>3506.35</v>
      </c>
      <c r="I114" s="13"/>
      <c r="J114" s="12">
        <v>63489.82</v>
      </c>
      <c r="K114" s="13"/>
      <c r="L114" s="14">
        <f t="shared" si="48"/>
        <v>5771.8018181818179</v>
      </c>
      <c r="M114" s="13"/>
      <c r="N114" s="12">
        <f t="shared" si="49"/>
        <v>69261.621818181811</v>
      </c>
      <c r="O114" s="13"/>
      <c r="P114" s="15">
        <v>42076.22</v>
      </c>
      <c r="R114" s="14">
        <f t="shared" si="50"/>
        <v>27185.40181818181</v>
      </c>
      <c r="T114" s="12">
        <f t="shared" si="51"/>
        <v>69261.621818181811</v>
      </c>
    </row>
    <row r="115" spans="1:20" ht="15.75" customHeight="1" x14ac:dyDescent="0.2">
      <c r="A115" s="1"/>
      <c r="B115" s="1"/>
      <c r="C115" s="1"/>
      <c r="D115" s="1" t="s">
        <v>122</v>
      </c>
      <c r="E115" s="1"/>
      <c r="F115" s="12"/>
      <c r="G115" s="13"/>
      <c r="H115" s="12"/>
      <c r="I115" s="13"/>
      <c r="J115" s="12"/>
      <c r="K115" s="13"/>
      <c r="L115" s="14">
        <f t="shared" si="48"/>
        <v>0</v>
      </c>
      <c r="M115" s="13"/>
      <c r="N115" s="12"/>
      <c r="O115" s="13"/>
      <c r="P115" s="15"/>
      <c r="R115" s="14"/>
      <c r="T115" s="12"/>
    </row>
    <row r="116" spans="1:20" ht="15.75" customHeight="1" x14ac:dyDescent="0.2">
      <c r="A116" s="1"/>
      <c r="B116" s="1"/>
      <c r="C116" s="1"/>
      <c r="D116" s="1"/>
      <c r="E116" s="1" t="s">
        <v>123</v>
      </c>
      <c r="F116" s="12">
        <v>0</v>
      </c>
      <c r="G116" s="13"/>
      <c r="H116" s="12">
        <v>52.05</v>
      </c>
      <c r="I116" s="13"/>
      <c r="J116" s="12">
        <v>0</v>
      </c>
      <c r="K116" s="13"/>
      <c r="L116" s="14">
        <f t="shared" si="48"/>
        <v>0</v>
      </c>
      <c r="M116" s="13"/>
      <c r="N116" s="12">
        <f t="shared" ref="N116:N117" si="52">L116+J116</f>
        <v>0</v>
      </c>
      <c r="O116" s="13"/>
      <c r="P116" s="15">
        <v>624.54</v>
      </c>
      <c r="R116" s="14">
        <f t="shared" ref="R116:R117" si="53">N116-P116</f>
        <v>-624.54</v>
      </c>
      <c r="T116" s="12">
        <f t="shared" ref="T116:T117" si="54">R116+P116</f>
        <v>0</v>
      </c>
    </row>
    <row r="117" spans="1:20" ht="15.75" customHeight="1" x14ac:dyDescent="0.2">
      <c r="A117" s="1"/>
      <c r="B117" s="1"/>
      <c r="C117" s="1"/>
      <c r="D117" s="1"/>
      <c r="E117" s="1" t="s">
        <v>124</v>
      </c>
      <c r="F117" s="16">
        <v>1425.62</v>
      </c>
      <c r="G117" s="13"/>
      <c r="H117" s="16">
        <v>1595.09</v>
      </c>
      <c r="I117" s="13"/>
      <c r="J117" s="16">
        <v>16642.72</v>
      </c>
      <c r="K117" s="13"/>
      <c r="L117" s="17">
        <f t="shared" si="48"/>
        <v>1512.9745454545455</v>
      </c>
      <c r="M117" s="13"/>
      <c r="N117" s="16">
        <f t="shared" si="52"/>
        <v>18155.694545454546</v>
      </c>
      <c r="O117" s="13"/>
      <c r="P117" s="18">
        <v>19141.060000000001</v>
      </c>
      <c r="R117" s="17">
        <f t="shared" si="53"/>
        <v>-985.36545454545558</v>
      </c>
      <c r="T117" s="16">
        <f t="shared" si="54"/>
        <v>18155.694545454546</v>
      </c>
    </row>
    <row r="118" spans="1:20" ht="15.75" customHeight="1" x14ac:dyDescent="0.2">
      <c r="A118" s="1"/>
      <c r="B118" s="1"/>
      <c r="C118" s="1"/>
      <c r="D118" s="1" t="s">
        <v>125</v>
      </c>
      <c r="E118" s="1"/>
      <c r="F118" s="12">
        <f>ROUND(SUM(F115:F117),5)</f>
        <v>1425.62</v>
      </c>
      <c r="G118" s="13"/>
      <c r="H118" s="12">
        <f>ROUND(SUM(H115:H117),5)</f>
        <v>1647.14</v>
      </c>
      <c r="I118" s="13"/>
      <c r="J118" s="12">
        <f>ROUND(SUM(J115:J117),5)</f>
        <v>16642.72</v>
      </c>
      <c r="K118" s="13"/>
      <c r="L118" s="12">
        <f>ROUND(SUM(L115:L117),5)</f>
        <v>1512.9745499999999</v>
      </c>
      <c r="M118" s="13"/>
      <c r="N118" s="12">
        <f>ROUND(SUM(N115:N117),5)</f>
        <v>18155.69455</v>
      </c>
      <c r="O118" s="13"/>
      <c r="P118" s="15">
        <f>ROUND(SUM(P115:P117),5)</f>
        <v>19765.599999999999</v>
      </c>
      <c r="R118" s="14">
        <f>ROUND(SUM(R115:R117),5)</f>
        <v>-1609.90545</v>
      </c>
      <c r="T118" s="12">
        <f>ROUND(SUM(T115:T117),5)</f>
        <v>18155.69455</v>
      </c>
    </row>
    <row r="119" spans="1:20" ht="15.75" customHeight="1" x14ac:dyDescent="0.2">
      <c r="A119" s="1"/>
      <c r="B119" s="1"/>
      <c r="C119" s="1"/>
      <c r="D119" s="1" t="s">
        <v>126</v>
      </c>
      <c r="E119" s="1"/>
      <c r="F119" s="12">
        <v>1050</v>
      </c>
      <c r="G119" s="13"/>
      <c r="H119" s="12">
        <v>1296.4000000000001</v>
      </c>
      <c r="I119" s="13"/>
      <c r="J119" s="12">
        <v>9988.14</v>
      </c>
      <c r="K119" s="13"/>
      <c r="L119" s="14">
        <f t="shared" ref="L119:L127" si="55">J119/11</f>
        <v>908.01272727272726</v>
      </c>
      <c r="M119" s="13"/>
      <c r="N119" s="12">
        <f t="shared" ref="N119:N124" si="56">L119+J119</f>
        <v>10896.152727272727</v>
      </c>
      <c r="O119" s="13"/>
      <c r="P119" s="15">
        <v>15556.8</v>
      </c>
      <c r="R119" s="14">
        <f t="shared" ref="R119:R124" si="57">N119-P119</f>
        <v>-4660.6472727272721</v>
      </c>
      <c r="T119" s="12">
        <f t="shared" ref="T119:T121" si="58">R119+P119</f>
        <v>10896.152727272727</v>
      </c>
    </row>
    <row r="120" spans="1:20" ht="15.75" customHeight="1" x14ac:dyDescent="0.2">
      <c r="A120" s="1"/>
      <c r="B120" s="1"/>
      <c r="C120" s="1"/>
      <c r="D120" s="1" t="s">
        <v>127</v>
      </c>
      <c r="E120" s="1"/>
      <c r="F120" s="12">
        <v>140.47</v>
      </c>
      <c r="G120" s="13"/>
      <c r="H120" s="12">
        <v>145.32</v>
      </c>
      <c r="I120" s="13"/>
      <c r="J120" s="12">
        <v>1636.79</v>
      </c>
      <c r="K120" s="13"/>
      <c r="L120" s="14">
        <f t="shared" si="55"/>
        <v>148.79909090909089</v>
      </c>
      <c r="M120" s="13"/>
      <c r="N120" s="12">
        <f t="shared" si="56"/>
        <v>1785.5890909090908</v>
      </c>
      <c r="O120" s="13"/>
      <c r="P120" s="15">
        <v>1743.84</v>
      </c>
      <c r="R120" s="14">
        <f t="shared" si="57"/>
        <v>41.74909090909091</v>
      </c>
      <c r="T120" s="12">
        <f t="shared" si="58"/>
        <v>1785.5890909090908</v>
      </c>
    </row>
    <row r="121" spans="1:20" ht="15.75" customHeight="1" x14ac:dyDescent="0.2">
      <c r="A121" s="1"/>
      <c r="B121" s="1"/>
      <c r="C121" s="1"/>
      <c r="D121" s="1" t="s">
        <v>128</v>
      </c>
      <c r="E121" s="1"/>
      <c r="F121" s="12">
        <v>0</v>
      </c>
      <c r="G121" s="13"/>
      <c r="H121" s="12">
        <v>160.19</v>
      </c>
      <c r="I121" s="13"/>
      <c r="J121" s="12">
        <v>1639.56</v>
      </c>
      <c r="K121" s="13"/>
      <c r="L121" s="14">
        <f t="shared" si="55"/>
        <v>149.05090909090907</v>
      </c>
      <c r="M121" s="13"/>
      <c r="N121" s="12">
        <f t="shared" si="56"/>
        <v>1788.610909090909</v>
      </c>
      <c r="O121" s="13"/>
      <c r="P121" s="15">
        <v>1922.23</v>
      </c>
      <c r="R121" s="14">
        <f t="shared" si="57"/>
        <v>-133.61909090909103</v>
      </c>
      <c r="T121" s="12">
        <f t="shared" si="58"/>
        <v>1788.610909090909</v>
      </c>
    </row>
    <row r="122" spans="1:20" ht="15.75" customHeight="1" x14ac:dyDescent="0.2">
      <c r="A122" s="1"/>
      <c r="B122" s="1"/>
      <c r="C122" s="1"/>
      <c r="D122" s="1" t="s">
        <v>129</v>
      </c>
      <c r="E122" s="1"/>
      <c r="F122" s="12">
        <v>0</v>
      </c>
      <c r="G122" s="13"/>
      <c r="H122" s="12"/>
      <c r="I122" s="13"/>
      <c r="J122" s="12">
        <v>1171.6300000000001</v>
      </c>
      <c r="K122" s="13"/>
      <c r="L122" s="14">
        <f t="shared" si="55"/>
        <v>106.51181818181819</v>
      </c>
      <c r="M122" s="13"/>
      <c r="N122" s="12">
        <f t="shared" si="56"/>
        <v>1278.1418181818183</v>
      </c>
      <c r="O122" s="13"/>
      <c r="P122" s="15"/>
      <c r="R122" s="14">
        <f t="shared" si="57"/>
        <v>1278.1418181818183</v>
      </c>
      <c r="T122" s="12">
        <v>1000</v>
      </c>
    </row>
    <row r="123" spans="1:20" ht="15.75" customHeight="1" x14ac:dyDescent="0.2">
      <c r="A123" s="1"/>
      <c r="B123" s="1"/>
      <c r="C123" s="1"/>
      <c r="D123" s="1" t="s">
        <v>130</v>
      </c>
      <c r="E123" s="1"/>
      <c r="F123" s="12">
        <v>0</v>
      </c>
      <c r="G123" s="13"/>
      <c r="H123" s="12"/>
      <c r="I123" s="13"/>
      <c r="J123" s="12">
        <v>4931.63</v>
      </c>
      <c r="K123" s="13"/>
      <c r="L123" s="14">
        <f t="shared" si="55"/>
        <v>448.33</v>
      </c>
      <c r="M123" s="13"/>
      <c r="N123" s="12">
        <f t="shared" si="56"/>
        <v>5379.96</v>
      </c>
      <c r="O123" s="13"/>
      <c r="P123" s="15"/>
      <c r="R123" s="14">
        <f t="shared" si="57"/>
        <v>5379.96</v>
      </c>
      <c r="T123" s="12">
        <f>R123+P123</f>
        <v>5379.96</v>
      </c>
    </row>
    <row r="124" spans="1:20" ht="15.75" customHeight="1" x14ac:dyDescent="0.2">
      <c r="A124" s="1"/>
      <c r="B124" s="1"/>
      <c r="C124" s="1"/>
      <c r="D124" s="1" t="s">
        <v>131</v>
      </c>
      <c r="E124" s="1"/>
      <c r="F124" s="12">
        <v>0</v>
      </c>
      <c r="G124" s="13"/>
      <c r="H124" s="12">
        <v>176.25</v>
      </c>
      <c r="I124" s="13"/>
      <c r="J124" s="12">
        <v>1150.8399999999999</v>
      </c>
      <c r="K124" s="13"/>
      <c r="L124" s="14">
        <f t="shared" si="55"/>
        <v>104.62181818181817</v>
      </c>
      <c r="M124" s="13"/>
      <c r="N124" s="12">
        <f t="shared" si="56"/>
        <v>1255.461818181818</v>
      </c>
      <c r="O124" s="13"/>
      <c r="P124" s="15">
        <v>2115</v>
      </c>
      <c r="R124" s="14">
        <f t="shared" si="57"/>
        <v>-859.53818181818201</v>
      </c>
      <c r="T124" s="12">
        <v>1500</v>
      </c>
    </row>
    <row r="125" spans="1:20" ht="15.75" customHeight="1" x14ac:dyDescent="0.2">
      <c r="A125" s="1"/>
      <c r="B125" s="1"/>
      <c r="C125" s="1"/>
      <c r="D125" s="1" t="s">
        <v>132</v>
      </c>
      <c r="E125" s="1"/>
      <c r="F125" s="12"/>
      <c r="G125" s="13"/>
      <c r="H125" s="12"/>
      <c r="I125" s="13"/>
      <c r="J125" s="12"/>
      <c r="K125" s="13"/>
      <c r="L125" s="14">
        <f t="shared" si="55"/>
        <v>0</v>
      </c>
      <c r="M125" s="13"/>
      <c r="N125" s="12"/>
      <c r="O125" s="13"/>
      <c r="P125" s="15"/>
      <c r="R125" s="14"/>
      <c r="T125" s="12"/>
    </row>
    <row r="126" spans="1:20" ht="15.75" customHeight="1" x14ac:dyDescent="0.2">
      <c r="A126" s="1"/>
      <c r="B126" s="1"/>
      <c r="C126" s="1"/>
      <c r="D126" s="1"/>
      <c r="E126" s="1" t="s">
        <v>133</v>
      </c>
      <c r="F126" s="12">
        <v>0</v>
      </c>
      <c r="G126" s="13"/>
      <c r="H126" s="12">
        <v>132.5</v>
      </c>
      <c r="I126" s="13"/>
      <c r="J126" s="12">
        <v>0</v>
      </c>
      <c r="K126" s="13"/>
      <c r="L126" s="14">
        <f t="shared" si="55"/>
        <v>0</v>
      </c>
      <c r="M126" s="13"/>
      <c r="N126" s="12">
        <f t="shared" ref="N126:N127" si="59">L126+J126</f>
        <v>0</v>
      </c>
      <c r="O126" s="13"/>
      <c r="P126" s="15">
        <v>1590</v>
      </c>
      <c r="R126" s="14">
        <f t="shared" ref="R126:R127" si="60">N126-P126</f>
        <v>-1590</v>
      </c>
      <c r="T126" s="12">
        <f t="shared" ref="T126:T127" si="61">R126+P126</f>
        <v>0</v>
      </c>
    </row>
    <row r="127" spans="1:20" ht="15.75" customHeight="1" x14ac:dyDescent="0.2">
      <c r="A127" s="1"/>
      <c r="B127" s="1"/>
      <c r="C127" s="1"/>
      <c r="D127" s="1"/>
      <c r="E127" s="1" t="s">
        <v>134</v>
      </c>
      <c r="F127" s="16">
        <v>1639.23</v>
      </c>
      <c r="G127" s="13"/>
      <c r="H127" s="16">
        <v>742.52</v>
      </c>
      <c r="I127" s="13"/>
      <c r="J127" s="16">
        <v>13216.56</v>
      </c>
      <c r="K127" s="13"/>
      <c r="L127" s="17">
        <f t="shared" si="55"/>
        <v>1201.5054545454545</v>
      </c>
      <c r="M127" s="13"/>
      <c r="N127" s="16">
        <f t="shared" si="59"/>
        <v>14418.065454545454</v>
      </c>
      <c r="O127" s="13"/>
      <c r="P127" s="18">
        <v>8910.2900000000009</v>
      </c>
      <c r="R127" s="17">
        <f t="shared" si="60"/>
        <v>5507.7754545454536</v>
      </c>
      <c r="T127" s="16">
        <f t="shared" si="61"/>
        <v>14418.065454545454</v>
      </c>
    </row>
    <row r="128" spans="1:20" ht="15.75" customHeight="1" x14ac:dyDescent="0.2">
      <c r="A128" s="1"/>
      <c r="B128" s="1"/>
      <c r="C128" s="1"/>
      <c r="D128" s="1" t="s">
        <v>135</v>
      </c>
      <c r="E128" s="1"/>
      <c r="F128" s="12">
        <f>ROUND(SUM(F125:F127),5)</f>
        <v>1639.23</v>
      </c>
      <c r="G128" s="13"/>
      <c r="H128" s="12">
        <f>ROUND(SUM(H125:H127),5)</f>
        <v>875.02</v>
      </c>
      <c r="I128" s="13"/>
      <c r="J128" s="12">
        <f>ROUND(SUM(J125:J127),5)</f>
        <v>13216.56</v>
      </c>
      <c r="K128" s="13"/>
      <c r="L128" s="12">
        <f>ROUND(SUM(L125:L127),5)</f>
        <v>1201.5054500000001</v>
      </c>
      <c r="M128" s="13"/>
      <c r="N128" s="12">
        <f>ROUND(SUM(N125:N127),5)</f>
        <v>14418.06545</v>
      </c>
      <c r="O128" s="13"/>
      <c r="P128" s="15">
        <f>ROUND(SUM(P125:P127),5)</f>
        <v>10500.29</v>
      </c>
      <c r="R128" s="14">
        <f>ROUND(SUM(R125:R127),5)</f>
        <v>3917.7754500000001</v>
      </c>
      <c r="T128" s="12">
        <f>ROUND(SUM(T125:T127),5)</f>
        <v>14418.06545</v>
      </c>
    </row>
    <row r="129" spans="1:20" ht="15.75" customHeight="1" x14ac:dyDescent="0.2">
      <c r="A129" s="1"/>
      <c r="B129" s="1"/>
      <c r="C129" s="1"/>
      <c r="D129" s="1" t="s">
        <v>136</v>
      </c>
      <c r="E129" s="1"/>
      <c r="F129" s="12">
        <v>0</v>
      </c>
      <c r="G129" s="13"/>
      <c r="H129" s="12"/>
      <c r="I129" s="13"/>
      <c r="J129" s="12">
        <v>5375</v>
      </c>
      <c r="K129" s="13"/>
      <c r="L129" s="14">
        <v>0</v>
      </c>
      <c r="M129" s="13"/>
      <c r="N129" s="12">
        <f t="shared" ref="N129:N137" si="62">L129+J129</f>
        <v>5375</v>
      </c>
      <c r="O129" s="13"/>
      <c r="P129" s="15"/>
      <c r="R129" s="14">
        <f t="shared" ref="R129:R137" si="63">N129-P129</f>
        <v>5375</v>
      </c>
      <c r="T129" s="12">
        <f>R129+P129</f>
        <v>5375</v>
      </c>
    </row>
    <row r="130" spans="1:20" ht="15.75" customHeight="1" x14ac:dyDescent="0.2">
      <c r="A130" s="1"/>
      <c r="B130" s="1"/>
      <c r="C130" s="1"/>
      <c r="D130" s="1" t="s">
        <v>137</v>
      </c>
      <c r="E130" s="1"/>
      <c r="F130" s="12">
        <v>1513.26</v>
      </c>
      <c r="G130" s="13"/>
      <c r="H130" s="12">
        <v>714.64</v>
      </c>
      <c r="I130" s="13"/>
      <c r="J130" s="12">
        <v>13030.49</v>
      </c>
      <c r="K130" s="13"/>
      <c r="L130" s="14">
        <f t="shared" ref="L130:L137" si="64">J130/11</f>
        <v>1184.5899999999999</v>
      </c>
      <c r="M130" s="13"/>
      <c r="N130" s="12">
        <f t="shared" si="62"/>
        <v>14215.08</v>
      </c>
      <c r="O130" s="13"/>
      <c r="P130" s="15">
        <v>8575.68</v>
      </c>
      <c r="R130" s="14">
        <f t="shared" si="63"/>
        <v>5639.4</v>
      </c>
      <c r="T130" s="12">
        <v>11000</v>
      </c>
    </row>
    <row r="131" spans="1:20" ht="15.75" customHeight="1" x14ac:dyDescent="0.2">
      <c r="A131" s="1"/>
      <c r="B131" s="1"/>
      <c r="C131" s="1"/>
      <c r="D131" s="1" t="s">
        <v>138</v>
      </c>
      <c r="E131" s="1"/>
      <c r="F131" s="12">
        <v>0</v>
      </c>
      <c r="G131" s="13"/>
      <c r="H131" s="12"/>
      <c r="I131" s="13"/>
      <c r="J131" s="12">
        <v>504.65</v>
      </c>
      <c r="K131" s="13"/>
      <c r="L131" s="14">
        <f t="shared" si="64"/>
        <v>45.877272727272725</v>
      </c>
      <c r="M131" s="13"/>
      <c r="N131" s="12">
        <f t="shared" si="62"/>
        <v>550.5272727272727</v>
      </c>
      <c r="O131" s="13"/>
      <c r="P131" s="15"/>
      <c r="R131" s="14">
        <f t="shared" si="63"/>
        <v>550.5272727272727</v>
      </c>
      <c r="T131" s="12">
        <v>0</v>
      </c>
    </row>
    <row r="132" spans="1:20" ht="15.75" customHeight="1" x14ac:dyDescent="0.2">
      <c r="A132" s="1"/>
      <c r="B132" s="1"/>
      <c r="C132" s="1"/>
      <c r="D132" s="1" t="s">
        <v>139</v>
      </c>
      <c r="E132" s="1"/>
      <c r="F132" s="12">
        <v>112.73</v>
      </c>
      <c r="G132" s="13"/>
      <c r="H132" s="12">
        <v>177.71</v>
      </c>
      <c r="I132" s="13"/>
      <c r="J132" s="12">
        <v>2090.6799999999998</v>
      </c>
      <c r="K132" s="13"/>
      <c r="L132" s="14">
        <f t="shared" si="64"/>
        <v>190.06181818181815</v>
      </c>
      <c r="M132" s="13"/>
      <c r="N132" s="12">
        <f t="shared" si="62"/>
        <v>2280.741818181818</v>
      </c>
      <c r="O132" s="13"/>
      <c r="P132" s="15">
        <v>2132.54</v>
      </c>
      <c r="R132" s="14">
        <f t="shared" si="63"/>
        <v>148.201818181818</v>
      </c>
      <c r="T132" s="12">
        <v>1500</v>
      </c>
    </row>
    <row r="133" spans="1:20" ht="15.75" customHeight="1" x14ac:dyDescent="0.2">
      <c r="A133" s="1"/>
      <c r="B133" s="1"/>
      <c r="C133" s="1"/>
      <c r="D133" s="1" t="s">
        <v>140</v>
      </c>
      <c r="E133" s="1"/>
      <c r="F133" s="12">
        <v>0</v>
      </c>
      <c r="G133" s="13"/>
      <c r="H133" s="12">
        <v>244.62</v>
      </c>
      <c r="I133" s="13"/>
      <c r="J133" s="12">
        <v>0</v>
      </c>
      <c r="K133" s="13"/>
      <c r="L133" s="14">
        <f t="shared" si="64"/>
        <v>0</v>
      </c>
      <c r="M133" s="13"/>
      <c r="N133" s="12">
        <f t="shared" si="62"/>
        <v>0</v>
      </c>
      <c r="O133" s="13"/>
      <c r="P133" s="15">
        <v>2935.45</v>
      </c>
      <c r="R133" s="14">
        <f t="shared" si="63"/>
        <v>-2935.45</v>
      </c>
      <c r="T133" s="12">
        <f t="shared" ref="T133:T135" si="65">R133+P133</f>
        <v>0</v>
      </c>
    </row>
    <row r="134" spans="1:20" ht="15.75" customHeight="1" x14ac:dyDescent="0.2">
      <c r="A134" s="1"/>
      <c r="B134" s="1"/>
      <c r="C134" s="1"/>
      <c r="D134" s="1" t="s">
        <v>141</v>
      </c>
      <c r="E134" s="1"/>
      <c r="F134" s="12">
        <v>110</v>
      </c>
      <c r="G134" s="13"/>
      <c r="H134" s="12">
        <v>164.62</v>
      </c>
      <c r="I134" s="13"/>
      <c r="J134" s="12">
        <v>2510</v>
      </c>
      <c r="K134" s="13"/>
      <c r="L134" s="14">
        <f t="shared" si="64"/>
        <v>228.18181818181819</v>
      </c>
      <c r="M134" s="13"/>
      <c r="N134" s="12">
        <f t="shared" si="62"/>
        <v>2738.181818181818</v>
      </c>
      <c r="O134" s="13"/>
      <c r="P134" s="15">
        <v>1975.39</v>
      </c>
      <c r="R134" s="14">
        <f t="shared" si="63"/>
        <v>762.79181818181792</v>
      </c>
      <c r="T134" s="12">
        <f t="shared" si="65"/>
        <v>2738.181818181818</v>
      </c>
    </row>
    <row r="135" spans="1:20" ht="15.75" customHeight="1" x14ac:dyDescent="0.2">
      <c r="A135" s="1"/>
      <c r="B135" s="1"/>
      <c r="C135" s="1"/>
      <c r="D135" s="1" t="s">
        <v>142</v>
      </c>
      <c r="E135" s="1"/>
      <c r="F135" s="12">
        <v>0</v>
      </c>
      <c r="G135" s="13"/>
      <c r="H135" s="12"/>
      <c r="I135" s="13"/>
      <c r="J135" s="12">
        <v>0</v>
      </c>
      <c r="K135" s="13"/>
      <c r="L135" s="14">
        <f t="shared" si="64"/>
        <v>0</v>
      </c>
      <c r="M135" s="13"/>
      <c r="N135" s="12">
        <f t="shared" si="62"/>
        <v>0</v>
      </c>
      <c r="O135" s="13"/>
      <c r="P135" s="15">
        <v>0</v>
      </c>
      <c r="R135" s="14">
        <f t="shared" si="63"/>
        <v>0</v>
      </c>
      <c r="T135" s="12">
        <f t="shared" si="65"/>
        <v>0</v>
      </c>
    </row>
    <row r="136" spans="1:20" ht="15.75" customHeight="1" x14ac:dyDescent="0.2">
      <c r="A136" s="1"/>
      <c r="B136" s="1"/>
      <c r="C136" s="1"/>
      <c r="D136" s="1" t="s">
        <v>143</v>
      </c>
      <c r="E136" s="1"/>
      <c r="F136" s="12">
        <v>1346.36</v>
      </c>
      <c r="G136" s="13"/>
      <c r="H136" s="12">
        <v>442.93</v>
      </c>
      <c r="I136" s="13"/>
      <c r="J136" s="12">
        <v>8232.11</v>
      </c>
      <c r="K136" s="13"/>
      <c r="L136" s="14">
        <f t="shared" si="64"/>
        <v>748.37363636363636</v>
      </c>
      <c r="M136" s="13"/>
      <c r="N136" s="12">
        <f t="shared" si="62"/>
        <v>8980.4836363636368</v>
      </c>
      <c r="O136" s="13"/>
      <c r="P136" s="15">
        <v>5315.11</v>
      </c>
      <c r="R136" s="14">
        <f t="shared" si="63"/>
        <v>3665.3736363636372</v>
      </c>
      <c r="T136" s="12">
        <v>7940.56</v>
      </c>
    </row>
    <row r="137" spans="1:20" ht="15.75" customHeight="1" x14ac:dyDescent="0.2">
      <c r="A137" s="1"/>
      <c r="B137" s="1"/>
      <c r="C137" s="1"/>
      <c r="D137" s="1" t="s">
        <v>144</v>
      </c>
      <c r="E137" s="1"/>
      <c r="F137" s="16">
        <v>1141.74</v>
      </c>
      <c r="G137" s="13"/>
      <c r="H137" s="16"/>
      <c r="I137" s="13"/>
      <c r="J137" s="16">
        <v>11714.45</v>
      </c>
      <c r="K137" s="13"/>
      <c r="L137" s="17">
        <f t="shared" si="64"/>
        <v>1064.95</v>
      </c>
      <c r="M137" s="13"/>
      <c r="N137" s="16">
        <f t="shared" si="62"/>
        <v>12779.400000000001</v>
      </c>
      <c r="O137" s="13"/>
      <c r="P137" s="18">
        <v>0</v>
      </c>
      <c r="R137" s="17">
        <f t="shared" si="63"/>
        <v>12779.400000000001</v>
      </c>
      <c r="T137" s="16">
        <v>0</v>
      </c>
    </row>
    <row r="138" spans="1:20" ht="15.75" customHeight="1" x14ac:dyDescent="0.2">
      <c r="A138" s="1"/>
      <c r="B138" s="1"/>
      <c r="C138" s="1" t="s">
        <v>145</v>
      </c>
      <c r="D138" s="1"/>
      <c r="E138" s="1"/>
      <c r="F138" s="12">
        <f>ROUND(F108+SUM(F112:F114)+SUM(F118:F124)+SUM(F128:F137),5)</f>
        <v>33820.67</v>
      </c>
      <c r="G138" s="13"/>
      <c r="H138" s="12">
        <f>ROUND(H108+SUM(H112:H114)+SUM(H118:H124)+SUM(H128:H137),5)</f>
        <v>33720.26</v>
      </c>
      <c r="I138" s="13"/>
      <c r="J138" s="12">
        <f>ROUND(J108+SUM(J112:J114)+SUM(J118:J124)+SUM(J128:J137),5)</f>
        <v>400990.78</v>
      </c>
      <c r="K138" s="13"/>
      <c r="L138" s="12">
        <f>ROUND(L108+SUM(L112:L114)+SUM(L118:L124)+SUM(L128:L137),5)</f>
        <v>35965.070910000002</v>
      </c>
      <c r="M138" s="13"/>
      <c r="N138" s="12">
        <f>ROUND(N108+SUM(N112:N114)+SUM(N118:N124)+SUM(N128:N137),5)</f>
        <v>436955.85090999998</v>
      </c>
      <c r="O138" s="13"/>
      <c r="P138" s="15">
        <f>ROUND(P108+SUM(P112:P114)+SUM(P118:P124)+SUM(P128:P137),5)</f>
        <v>404643.01</v>
      </c>
      <c r="R138" s="14">
        <f>ROUND(R108+SUM(R112:R114)+SUM(R118:R124)+SUM(R128:R137),5)</f>
        <v>32312.840909999999</v>
      </c>
      <c r="T138" s="12">
        <f>ROUND(T108+SUM(T112:T114)+SUM(T118:T124)+SUM(T128:T137),5)</f>
        <v>418556.57455000002</v>
      </c>
    </row>
    <row r="139" spans="1:20" ht="15.75" customHeight="1" x14ac:dyDescent="0.2">
      <c r="A139" s="1"/>
      <c r="B139" s="1"/>
      <c r="C139" s="1" t="s">
        <v>146</v>
      </c>
      <c r="D139" s="1"/>
      <c r="E139" s="1"/>
      <c r="F139" s="12"/>
      <c r="G139" s="13"/>
      <c r="H139" s="12"/>
      <c r="I139" s="13"/>
      <c r="J139" s="12"/>
      <c r="K139" s="13"/>
      <c r="L139" s="14"/>
      <c r="M139" s="13"/>
      <c r="N139" s="12"/>
      <c r="O139" s="13"/>
      <c r="P139" s="15"/>
      <c r="R139" s="14"/>
      <c r="T139" s="12"/>
    </row>
    <row r="140" spans="1:20" ht="15.75" customHeight="1" x14ac:dyDescent="0.2">
      <c r="A140" s="1"/>
      <c r="B140" s="1"/>
      <c r="C140" s="1"/>
      <c r="D140" s="1" t="s">
        <v>147</v>
      </c>
      <c r="E140" s="1"/>
      <c r="F140" s="12">
        <v>2500</v>
      </c>
      <c r="G140" s="13"/>
      <c r="H140" s="12">
        <v>2500</v>
      </c>
      <c r="I140" s="13"/>
      <c r="J140" s="12">
        <v>35750</v>
      </c>
      <c r="K140" s="13"/>
      <c r="L140" s="14">
        <f t="shared" ref="L140:L141" si="66">J140/11</f>
        <v>3250</v>
      </c>
      <c r="M140" s="13"/>
      <c r="N140" s="12">
        <f t="shared" ref="N140:N141" si="67">L140+J140</f>
        <v>39000</v>
      </c>
      <c r="O140" s="13"/>
      <c r="P140" s="15">
        <v>30000</v>
      </c>
      <c r="R140" s="14">
        <f t="shared" ref="R140:R141" si="68">N140-P140</f>
        <v>9000</v>
      </c>
      <c r="T140" s="12">
        <f t="shared" ref="T140:T141" si="69">R140+P140</f>
        <v>39000</v>
      </c>
    </row>
    <row r="141" spans="1:20" ht="15.75" customHeight="1" x14ac:dyDescent="0.2">
      <c r="A141" s="1"/>
      <c r="B141" s="1"/>
      <c r="C141" s="1"/>
      <c r="D141" s="1" t="s">
        <v>148</v>
      </c>
      <c r="E141" s="1"/>
      <c r="F141" s="16">
        <v>-349.51</v>
      </c>
      <c r="G141" s="13"/>
      <c r="H141" s="16">
        <v>922.12</v>
      </c>
      <c r="I141" s="13"/>
      <c r="J141" s="16">
        <v>2647.5</v>
      </c>
      <c r="K141" s="13"/>
      <c r="L141" s="17">
        <f t="shared" si="66"/>
        <v>240.68181818181819</v>
      </c>
      <c r="M141" s="13"/>
      <c r="N141" s="16">
        <f t="shared" si="67"/>
        <v>2888.181818181818</v>
      </c>
      <c r="O141" s="13"/>
      <c r="P141" s="18">
        <v>11065.44</v>
      </c>
      <c r="R141" s="17">
        <f t="shared" si="68"/>
        <v>-8177.2581818181825</v>
      </c>
      <c r="T141" s="16">
        <f t="shared" si="69"/>
        <v>2888.181818181818</v>
      </c>
    </row>
    <row r="142" spans="1:20" ht="15.75" customHeight="1" x14ac:dyDescent="0.2">
      <c r="A142" s="1"/>
      <c r="B142" s="1"/>
      <c r="C142" s="1" t="s">
        <v>149</v>
      </c>
      <c r="D142" s="1"/>
      <c r="E142" s="1"/>
      <c r="F142" s="12">
        <f>ROUND(SUM(F139:F141),5)</f>
        <v>2150.4899999999998</v>
      </c>
      <c r="G142" s="13"/>
      <c r="H142" s="12">
        <f>ROUND(SUM(H139:H141),5)</f>
        <v>3422.12</v>
      </c>
      <c r="I142" s="13"/>
      <c r="J142" s="12">
        <f>ROUND(SUM(J139:J141),5)</f>
        <v>38397.5</v>
      </c>
      <c r="K142" s="13"/>
      <c r="L142" s="12">
        <f>ROUND(SUM(L139:L141),5)</f>
        <v>3490.6818199999998</v>
      </c>
      <c r="M142" s="13"/>
      <c r="N142" s="12">
        <f>ROUND(SUM(N139:N141),5)</f>
        <v>41888.181819999998</v>
      </c>
      <c r="O142" s="13"/>
      <c r="P142" s="15">
        <f>ROUND(SUM(P139:P141),5)</f>
        <v>41065.440000000002</v>
      </c>
      <c r="R142" s="14">
        <f>ROUND(SUM(R139:R141),5)</f>
        <v>822.74181999999996</v>
      </c>
      <c r="T142" s="12">
        <f>ROUND(SUM(T139:T141),5)</f>
        <v>41888.181819999998</v>
      </c>
    </row>
    <row r="143" spans="1:20" ht="15.75" customHeight="1" x14ac:dyDescent="0.2">
      <c r="A143" s="1"/>
      <c r="B143" s="1"/>
      <c r="C143" s="1" t="s">
        <v>150</v>
      </c>
      <c r="D143" s="1"/>
      <c r="E143" s="1"/>
      <c r="F143" s="12"/>
      <c r="G143" s="13"/>
      <c r="H143" s="12"/>
      <c r="I143" s="13"/>
      <c r="J143" s="12"/>
      <c r="K143" s="13"/>
      <c r="L143" s="14"/>
      <c r="M143" s="13"/>
      <c r="N143" s="12"/>
      <c r="O143" s="13"/>
      <c r="P143" s="15"/>
      <c r="R143" s="14"/>
      <c r="T143" s="12"/>
    </row>
    <row r="144" spans="1:20" ht="15.75" customHeight="1" x14ac:dyDescent="0.2">
      <c r="A144" s="1"/>
      <c r="B144" s="1"/>
      <c r="C144" s="1"/>
      <c r="D144" s="1" t="s">
        <v>151</v>
      </c>
      <c r="E144" s="1"/>
      <c r="F144" s="12">
        <v>5701.66</v>
      </c>
      <c r="G144" s="13"/>
      <c r="H144" s="12">
        <v>3363.1</v>
      </c>
      <c r="I144" s="13"/>
      <c r="J144" s="12">
        <v>49947.87</v>
      </c>
      <c r="K144" s="13"/>
      <c r="L144" s="14">
        <f t="shared" ref="L144:L152" si="70">J144/11</f>
        <v>4540.715454545455</v>
      </c>
      <c r="M144" s="13"/>
      <c r="N144" s="12">
        <f t="shared" ref="N144:N152" si="71">L144+J144</f>
        <v>54488.585454545457</v>
      </c>
      <c r="O144" s="13"/>
      <c r="P144" s="15">
        <v>40357.15</v>
      </c>
      <c r="R144" s="14">
        <f t="shared" ref="R144:R149" si="72">N144-P144</f>
        <v>14131.435454545455</v>
      </c>
      <c r="T144" s="12">
        <f t="shared" ref="T144:T149" si="73">R144+P144</f>
        <v>54488.585454545457</v>
      </c>
    </row>
    <row r="145" spans="1:20" ht="15.75" customHeight="1" x14ac:dyDescent="0.2">
      <c r="A145" s="1"/>
      <c r="B145" s="1"/>
      <c r="C145" s="1"/>
      <c r="D145" s="1" t="s">
        <v>152</v>
      </c>
      <c r="E145" s="1"/>
      <c r="F145" s="12">
        <v>415.56</v>
      </c>
      <c r="G145" s="13"/>
      <c r="H145" s="12">
        <v>254.75</v>
      </c>
      <c r="I145" s="13"/>
      <c r="J145" s="12">
        <v>3631.22</v>
      </c>
      <c r="K145" s="13"/>
      <c r="L145" s="14">
        <f t="shared" si="70"/>
        <v>330.11090909090905</v>
      </c>
      <c r="M145" s="13"/>
      <c r="N145" s="12">
        <f t="shared" si="71"/>
        <v>3961.3309090909088</v>
      </c>
      <c r="O145" s="13"/>
      <c r="P145" s="15">
        <v>3056.98</v>
      </c>
      <c r="R145" s="14">
        <f t="shared" si="72"/>
        <v>904.35090909090877</v>
      </c>
      <c r="T145" s="12">
        <f t="shared" si="73"/>
        <v>3961.3309090909088</v>
      </c>
    </row>
    <row r="146" spans="1:20" ht="15.75" customHeight="1" x14ac:dyDescent="0.2">
      <c r="A146" s="1"/>
      <c r="B146" s="1"/>
      <c r="C146" s="1"/>
      <c r="D146" s="1" t="s">
        <v>153</v>
      </c>
      <c r="E146" s="1"/>
      <c r="F146" s="12">
        <v>350</v>
      </c>
      <c r="G146" s="13"/>
      <c r="H146" s="12">
        <v>411.55</v>
      </c>
      <c r="I146" s="13"/>
      <c r="J146" s="12">
        <v>3329.38</v>
      </c>
      <c r="K146" s="13"/>
      <c r="L146" s="14">
        <f t="shared" si="70"/>
        <v>302.67090909090911</v>
      </c>
      <c r="M146" s="13"/>
      <c r="N146" s="12">
        <f t="shared" si="71"/>
        <v>3632.050909090909</v>
      </c>
      <c r="O146" s="13"/>
      <c r="P146" s="15">
        <v>4938.58</v>
      </c>
      <c r="R146" s="14">
        <f t="shared" si="72"/>
        <v>-1306.5290909090909</v>
      </c>
      <c r="T146" s="12">
        <f t="shared" si="73"/>
        <v>3632.050909090909</v>
      </c>
    </row>
    <row r="147" spans="1:20" ht="15.75" customHeight="1" x14ac:dyDescent="0.2">
      <c r="A147" s="1"/>
      <c r="B147" s="1"/>
      <c r="C147" s="1"/>
      <c r="D147" s="1" t="s">
        <v>154</v>
      </c>
      <c r="E147" s="1"/>
      <c r="F147" s="12">
        <v>185.38</v>
      </c>
      <c r="G147" s="13"/>
      <c r="H147" s="12">
        <v>156.36000000000001</v>
      </c>
      <c r="I147" s="13"/>
      <c r="J147" s="12">
        <v>1791.92</v>
      </c>
      <c r="K147" s="13"/>
      <c r="L147" s="14">
        <f t="shared" si="70"/>
        <v>162.90181818181819</v>
      </c>
      <c r="M147" s="13"/>
      <c r="N147" s="12">
        <f t="shared" si="71"/>
        <v>1954.8218181818183</v>
      </c>
      <c r="O147" s="13"/>
      <c r="P147" s="15">
        <v>1876.27</v>
      </c>
      <c r="R147" s="14">
        <f t="shared" si="72"/>
        <v>78.551818181818362</v>
      </c>
      <c r="T147" s="12">
        <f t="shared" si="73"/>
        <v>1954.8218181818183</v>
      </c>
    </row>
    <row r="148" spans="1:20" ht="15.75" customHeight="1" x14ac:dyDescent="0.2">
      <c r="A148" s="1"/>
      <c r="B148" s="1"/>
      <c r="C148" s="1"/>
      <c r="D148" s="1" t="s">
        <v>155</v>
      </c>
      <c r="E148" s="1"/>
      <c r="F148" s="12">
        <v>7.68</v>
      </c>
      <c r="G148" s="13"/>
      <c r="H148" s="12">
        <v>16.260000000000002</v>
      </c>
      <c r="I148" s="13"/>
      <c r="J148" s="12">
        <v>263.35000000000002</v>
      </c>
      <c r="K148" s="13"/>
      <c r="L148" s="14">
        <f t="shared" si="70"/>
        <v>23.940909090909091</v>
      </c>
      <c r="M148" s="13"/>
      <c r="N148" s="12">
        <f t="shared" si="71"/>
        <v>287.29090909090911</v>
      </c>
      <c r="O148" s="13"/>
      <c r="P148" s="15">
        <v>195.15</v>
      </c>
      <c r="R148" s="14">
        <f t="shared" si="72"/>
        <v>92.140909090909105</v>
      </c>
      <c r="T148" s="12">
        <f t="shared" si="73"/>
        <v>287.29090909090911</v>
      </c>
    </row>
    <row r="149" spans="1:20" ht="15.75" customHeight="1" x14ac:dyDescent="0.2">
      <c r="A149" s="1"/>
      <c r="B149" s="1"/>
      <c r="C149" s="1"/>
      <c r="D149" s="1" t="s">
        <v>156</v>
      </c>
      <c r="E149" s="1"/>
      <c r="F149" s="12">
        <v>0</v>
      </c>
      <c r="G149" s="13"/>
      <c r="H149" s="12">
        <v>50</v>
      </c>
      <c r="I149" s="13"/>
      <c r="J149" s="12">
        <v>0</v>
      </c>
      <c r="K149" s="13"/>
      <c r="L149" s="14">
        <f t="shared" si="70"/>
        <v>0</v>
      </c>
      <c r="M149" s="13"/>
      <c r="N149" s="12">
        <f t="shared" si="71"/>
        <v>0</v>
      </c>
      <c r="O149" s="13"/>
      <c r="P149" s="15">
        <v>600</v>
      </c>
      <c r="R149" s="14">
        <f t="shared" si="72"/>
        <v>-600</v>
      </c>
      <c r="T149" s="12">
        <f t="shared" si="73"/>
        <v>0</v>
      </c>
    </row>
    <row r="150" spans="1:20" ht="15.75" customHeight="1" x14ac:dyDescent="0.2">
      <c r="A150" s="1"/>
      <c r="B150" s="1"/>
      <c r="C150" s="1"/>
      <c r="D150" s="1" t="s">
        <v>157</v>
      </c>
      <c r="E150" s="1"/>
      <c r="F150" s="12"/>
      <c r="G150" s="13"/>
      <c r="H150" s="12"/>
      <c r="I150" s="13"/>
      <c r="J150" s="12"/>
      <c r="K150" s="13"/>
      <c r="L150" s="14">
        <f t="shared" si="70"/>
        <v>0</v>
      </c>
      <c r="M150" s="13"/>
      <c r="N150" s="12">
        <f t="shared" si="71"/>
        <v>0</v>
      </c>
      <c r="O150" s="13"/>
      <c r="P150" s="15"/>
      <c r="R150" s="14"/>
      <c r="T150" s="12"/>
    </row>
    <row r="151" spans="1:20" ht="15.75" customHeight="1" x14ac:dyDescent="0.2">
      <c r="A151" s="1"/>
      <c r="B151" s="1"/>
      <c r="C151" s="1"/>
      <c r="D151" s="1"/>
      <c r="E151" s="1" t="s">
        <v>158</v>
      </c>
      <c r="F151" s="12">
        <v>0</v>
      </c>
      <c r="G151" s="13"/>
      <c r="H151" s="12">
        <v>109.35</v>
      </c>
      <c r="I151" s="13"/>
      <c r="J151" s="12">
        <v>0</v>
      </c>
      <c r="K151" s="13"/>
      <c r="L151" s="14">
        <f t="shared" si="70"/>
        <v>0</v>
      </c>
      <c r="M151" s="13"/>
      <c r="N151" s="12">
        <f t="shared" si="71"/>
        <v>0</v>
      </c>
      <c r="O151" s="13"/>
      <c r="P151" s="15">
        <v>1312.23</v>
      </c>
      <c r="R151" s="14">
        <f t="shared" ref="R151:R152" si="74">N151-P151</f>
        <v>-1312.23</v>
      </c>
      <c r="T151" s="12">
        <f t="shared" ref="T151:T152" si="75">R151+P151</f>
        <v>0</v>
      </c>
    </row>
    <row r="152" spans="1:20" ht="15.75" customHeight="1" x14ac:dyDescent="0.2">
      <c r="A152" s="1"/>
      <c r="B152" s="1"/>
      <c r="C152" s="1"/>
      <c r="D152" s="1"/>
      <c r="E152" s="1" t="s">
        <v>159</v>
      </c>
      <c r="F152" s="16">
        <v>3178</v>
      </c>
      <c r="G152" s="13"/>
      <c r="H152" s="16">
        <v>1202</v>
      </c>
      <c r="I152" s="13"/>
      <c r="J152" s="16">
        <v>27862.799999999999</v>
      </c>
      <c r="K152" s="13"/>
      <c r="L152" s="17">
        <f t="shared" si="70"/>
        <v>2532.9818181818182</v>
      </c>
      <c r="M152" s="13"/>
      <c r="N152" s="16">
        <f t="shared" si="71"/>
        <v>30395.781818181818</v>
      </c>
      <c r="O152" s="13"/>
      <c r="P152" s="18">
        <v>14424</v>
      </c>
      <c r="R152" s="17">
        <f t="shared" si="74"/>
        <v>15971.781818181818</v>
      </c>
      <c r="T152" s="16">
        <f t="shared" si="75"/>
        <v>30395.781818181818</v>
      </c>
    </row>
    <row r="153" spans="1:20" ht="15.75" customHeight="1" x14ac:dyDescent="0.2">
      <c r="A153" s="1"/>
      <c r="B153" s="1"/>
      <c r="C153" s="1"/>
      <c r="D153" s="1" t="s">
        <v>160</v>
      </c>
      <c r="E153" s="1"/>
      <c r="F153" s="12">
        <f>ROUND(SUM(F150:F152),5)</f>
        <v>3178</v>
      </c>
      <c r="G153" s="13"/>
      <c r="H153" s="12">
        <f>ROUND(SUM(H150:H152),5)</f>
        <v>1311.35</v>
      </c>
      <c r="I153" s="13"/>
      <c r="J153" s="12">
        <f>ROUND(SUM(J150:J152),5)</f>
        <v>27862.799999999999</v>
      </c>
      <c r="K153" s="13"/>
      <c r="L153" s="12">
        <f>ROUND(SUM(L150:L152),5)</f>
        <v>2532.98182</v>
      </c>
      <c r="M153" s="13"/>
      <c r="N153" s="12">
        <f>ROUND(SUM(N150:N152),5)</f>
        <v>30395.78182</v>
      </c>
      <c r="O153" s="13"/>
      <c r="P153" s="15">
        <f>ROUND(SUM(P150:P152),5)</f>
        <v>15736.23</v>
      </c>
      <c r="R153" s="14">
        <f>ROUND(SUM(R150:R152),5)</f>
        <v>14659.551820000001</v>
      </c>
      <c r="T153" s="12">
        <f>ROUND(SUM(T150:T152),5)</f>
        <v>30395.78182</v>
      </c>
    </row>
    <row r="154" spans="1:20" ht="15.75" customHeight="1" x14ac:dyDescent="0.2">
      <c r="A154" s="1"/>
      <c r="B154" s="1"/>
      <c r="C154" s="1"/>
      <c r="D154" s="1" t="s">
        <v>161</v>
      </c>
      <c r="E154" s="1"/>
      <c r="F154" s="12">
        <v>0</v>
      </c>
      <c r="G154" s="13"/>
      <c r="H154" s="12">
        <v>356.34</v>
      </c>
      <c r="I154" s="13"/>
      <c r="J154" s="12">
        <v>2683.81</v>
      </c>
      <c r="K154" s="13"/>
      <c r="L154" s="14">
        <f t="shared" ref="L154:L158" si="76">J154/11</f>
        <v>243.98272727272726</v>
      </c>
      <c r="M154" s="13"/>
      <c r="N154" s="12">
        <f t="shared" ref="N154:N155" si="77">L154+J154</f>
        <v>2927.792727272727</v>
      </c>
      <c r="O154" s="13"/>
      <c r="P154" s="15">
        <v>4276.08</v>
      </c>
      <c r="R154" s="14">
        <f t="shared" ref="R154:R155" si="78">N154-P154</f>
        <v>-1348.2872727272729</v>
      </c>
      <c r="T154" s="12">
        <v>3000</v>
      </c>
    </row>
    <row r="155" spans="1:20" ht="15.75" customHeight="1" x14ac:dyDescent="0.2">
      <c r="A155" s="1"/>
      <c r="B155" s="1"/>
      <c r="C155" s="1"/>
      <c r="D155" s="1" t="s">
        <v>162</v>
      </c>
      <c r="E155" s="1"/>
      <c r="F155" s="12">
        <v>13856.68</v>
      </c>
      <c r="G155" s="13"/>
      <c r="H155" s="12">
        <v>9949.2800000000007</v>
      </c>
      <c r="I155" s="13"/>
      <c r="J155" s="12">
        <v>135859.10999999999</v>
      </c>
      <c r="K155" s="13"/>
      <c r="L155" s="14">
        <f t="shared" si="76"/>
        <v>12350.82818181818</v>
      </c>
      <c r="M155" s="13"/>
      <c r="N155" s="12">
        <f t="shared" si="77"/>
        <v>148209.93818181817</v>
      </c>
      <c r="O155" s="13"/>
      <c r="P155" s="15">
        <v>119391.34</v>
      </c>
      <c r="R155" s="14">
        <f t="shared" si="78"/>
        <v>28818.598181818175</v>
      </c>
      <c r="T155" s="12">
        <f>R155+P155</f>
        <v>148209.93818181817</v>
      </c>
    </row>
    <row r="156" spans="1:20" ht="15.75" customHeight="1" x14ac:dyDescent="0.2">
      <c r="A156" s="1"/>
      <c r="B156" s="1"/>
      <c r="C156" s="1"/>
      <c r="D156" s="1" t="s">
        <v>163</v>
      </c>
      <c r="E156" s="1"/>
      <c r="F156" s="12"/>
      <c r="G156" s="13"/>
      <c r="H156" s="12"/>
      <c r="I156" s="13"/>
      <c r="J156" s="12"/>
      <c r="K156" s="13"/>
      <c r="L156" s="14">
        <f t="shared" si="76"/>
        <v>0</v>
      </c>
      <c r="M156" s="13"/>
      <c r="N156" s="12"/>
      <c r="O156" s="13"/>
      <c r="P156" s="15"/>
      <c r="R156" s="14"/>
      <c r="T156" s="12"/>
    </row>
    <row r="157" spans="1:20" ht="15.75" customHeight="1" x14ac:dyDescent="0.2">
      <c r="A157" s="1"/>
      <c r="B157" s="1"/>
      <c r="C157" s="1"/>
      <c r="D157" s="1"/>
      <c r="E157" s="1" t="s">
        <v>164</v>
      </c>
      <c r="F157" s="12">
        <v>0</v>
      </c>
      <c r="G157" s="13"/>
      <c r="H157" s="12">
        <v>63.08</v>
      </c>
      <c r="I157" s="13"/>
      <c r="J157" s="12">
        <v>0</v>
      </c>
      <c r="K157" s="13"/>
      <c r="L157" s="14">
        <f t="shared" si="76"/>
        <v>0</v>
      </c>
      <c r="M157" s="13"/>
      <c r="N157" s="12">
        <f t="shared" ref="N157:N158" si="79">L157+J157</f>
        <v>0</v>
      </c>
      <c r="O157" s="13"/>
      <c r="P157" s="15">
        <v>756.98</v>
      </c>
      <c r="R157" s="14">
        <f t="shared" ref="R157:R158" si="80">N157-P157</f>
        <v>-756.98</v>
      </c>
      <c r="T157" s="12">
        <f>R157+P157</f>
        <v>0</v>
      </c>
    </row>
    <row r="158" spans="1:20" ht="15.75" customHeight="1" x14ac:dyDescent="0.2">
      <c r="A158" s="1"/>
      <c r="B158" s="1"/>
      <c r="C158" s="1"/>
      <c r="D158" s="1"/>
      <c r="E158" s="1" t="s">
        <v>165</v>
      </c>
      <c r="F158" s="16">
        <v>0</v>
      </c>
      <c r="G158" s="13"/>
      <c r="H158" s="16"/>
      <c r="I158" s="13"/>
      <c r="J158" s="16">
        <v>0</v>
      </c>
      <c r="K158" s="13"/>
      <c r="L158" s="17">
        <f t="shared" si="76"/>
        <v>0</v>
      </c>
      <c r="M158" s="13"/>
      <c r="N158" s="16">
        <f t="shared" si="79"/>
        <v>0</v>
      </c>
      <c r="O158" s="13"/>
      <c r="P158" s="18">
        <v>0</v>
      </c>
      <c r="R158" s="17">
        <f t="shared" si="80"/>
        <v>0</v>
      </c>
      <c r="T158" s="16">
        <v>8000</v>
      </c>
    </row>
    <row r="159" spans="1:20" ht="15.75" customHeight="1" x14ac:dyDescent="0.2">
      <c r="A159" s="1"/>
      <c r="B159" s="1"/>
      <c r="C159" s="1"/>
      <c r="D159" s="1" t="s">
        <v>166</v>
      </c>
      <c r="E159" s="1"/>
      <c r="F159" s="12">
        <f>ROUND(SUM(F156:F158),5)</f>
        <v>0</v>
      </c>
      <c r="G159" s="13"/>
      <c r="H159" s="12">
        <f>ROUND(SUM(H156:H158),5)</f>
        <v>63.08</v>
      </c>
      <c r="I159" s="13"/>
      <c r="J159" s="12">
        <f>ROUND(SUM(J156:J158),5)</f>
        <v>0</v>
      </c>
      <c r="K159" s="13"/>
      <c r="L159" s="12">
        <f>ROUND(SUM(L156:L158),5)</f>
        <v>0</v>
      </c>
      <c r="M159" s="13"/>
      <c r="N159" s="12">
        <f>ROUND(SUM(N156:N158),5)</f>
        <v>0</v>
      </c>
      <c r="O159" s="13"/>
      <c r="P159" s="15">
        <f>ROUND(SUM(P156:P158),5)</f>
        <v>756.98</v>
      </c>
      <c r="R159" s="14">
        <f>ROUND(SUM(R156:R158),5)</f>
        <v>-756.98</v>
      </c>
      <c r="T159" s="12">
        <f>ROUND(SUM(T156:T158),5)</f>
        <v>8000</v>
      </c>
    </row>
    <row r="160" spans="1:20" ht="15.75" customHeight="1" x14ac:dyDescent="0.2">
      <c r="A160" s="1"/>
      <c r="B160" s="1"/>
      <c r="C160" s="1"/>
      <c r="D160" s="1" t="s">
        <v>167</v>
      </c>
      <c r="E160" s="1"/>
      <c r="F160" s="16">
        <v>7763.25</v>
      </c>
      <c r="G160" s="13"/>
      <c r="H160" s="16">
        <v>870.72</v>
      </c>
      <c r="I160" s="13"/>
      <c r="J160" s="16">
        <v>44638.7</v>
      </c>
      <c r="K160" s="13"/>
      <c r="L160" s="17">
        <f>J160/11</f>
        <v>4058.0636363636363</v>
      </c>
      <c r="M160" s="13"/>
      <c r="N160" s="16">
        <f>L160+J160</f>
        <v>48696.763636363634</v>
      </c>
      <c r="O160" s="13"/>
      <c r="P160" s="18">
        <v>10448.59</v>
      </c>
      <c r="R160" s="17">
        <f>N160-P160</f>
        <v>38248.17363636363</v>
      </c>
      <c r="T160" s="16">
        <v>11684.87</v>
      </c>
    </row>
    <row r="161" spans="1:20" ht="15.75" customHeight="1" x14ac:dyDescent="0.2">
      <c r="A161" s="1"/>
      <c r="B161" s="1"/>
      <c r="C161" s="1" t="s">
        <v>168</v>
      </c>
      <c r="D161" s="1"/>
      <c r="E161" s="1"/>
      <c r="F161" s="12">
        <f>ROUND(SUM(F143:F149)+SUM(F153:F155)+SUM(F159:F160),5)</f>
        <v>31458.21</v>
      </c>
      <c r="G161" s="13"/>
      <c r="H161" s="12">
        <f>ROUND(SUM(H143:H149)+SUM(H153:H155)+SUM(H159:H160),5)</f>
        <v>16802.79</v>
      </c>
      <c r="I161" s="13"/>
      <c r="J161" s="12">
        <f>ROUND(SUM(J143:J149)+SUM(J153:J155)+SUM(J159:J160),5)</f>
        <v>270008.15999999997</v>
      </c>
      <c r="K161" s="13"/>
      <c r="L161" s="12">
        <f>ROUND(SUM(L143:L149)+SUM(L153:L155)+SUM(L159:L160),5)</f>
        <v>24546.196370000001</v>
      </c>
      <c r="M161" s="13"/>
      <c r="N161" s="12">
        <f>ROUND(SUM(N143:N149)+SUM(N153:N155)+SUM(N159:N160),5)</f>
        <v>294554.35636999999</v>
      </c>
      <c r="O161" s="13"/>
      <c r="P161" s="15">
        <f>ROUND(SUM(P143:P149)+SUM(P153:P155)+SUM(P159:P160),5)</f>
        <v>201633.35</v>
      </c>
      <c r="R161" s="14">
        <f>ROUND(SUM(R143:R149)+SUM(R153:R155)+SUM(R159:R160),5)</f>
        <v>92921.006370000003</v>
      </c>
      <c r="T161" s="12">
        <f>ROUND(SUM(T143:T149)+SUM(T153:T155)+SUM(T159:T160),5)</f>
        <v>265614.67</v>
      </c>
    </row>
    <row r="162" spans="1:20" ht="15.75" customHeight="1" x14ac:dyDescent="0.2">
      <c r="A162" s="1"/>
      <c r="B162" s="1"/>
      <c r="C162" s="1" t="s">
        <v>169</v>
      </c>
      <c r="D162" s="1"/>
      <c r="E162" s="1"/>
      <c r="F162" s="12"/>
      <c r="G162" s="13"/>
      <c r="H162" s="12"/>
      <c r="I162" s="13"/>
      <c r="J162" s="12"/>
      <c r="K162" s="13"/>
      <c r="L162" s="14"/>
      <c r="M162" s="13"/>
      <c r="N162" s="12"/>
      <c r="O162" s="13"/>
      <c r="P162" s="15"/>
      <c r="R162" s="14"/>
      <c r="T162" s="12"/>
    </row>
    <row r="163" spans="1:20" ht="15.75" customHeight="1" x14ac:dyDescent="0.2">
      <c r="A163" s="1"/>
      <c r="B163" s="1"/>
      <c r="C163" s="1"/>
      <c r="D163" s="1" t="s">
        <v>170</v>
      </c>
      <c r="E163" s="1"/>
      <c r="F163" s="12">
        <v>2240.08</v>
      </c>
      <c r="G163" s="13"/>
      <c r="H163" s="12">
        <v>8333.33</v>
      </c>
      <c r="I163" s="13"/>
      <c r="J163" s="12">
        <v>81400.41</v>
      </c>
      <c r="K163" s="13"/>
      <c r="L163" s="14">
        <f t="shared" ref="L163:L175" si="81">J163/11</f>
        <v>7400.0372727272734</v>
      </c>
      <c r="M163" s="13"/>
      <c r="N163" s="12">
        <f t="shared" ref="N163:N173" si="82">L163+J163</f>
        <v>88800.447272727281</v>
      </c>
      <c r="O163" s="13"/>
      <c r="P163" s="15">
        <v>100000</v>
      </c>
      <c r="R163" s="14">
        <f t="shared" ref="R163:R173" si="83">N163-P163</f>
        <v>-11199.552727272719</v>
      </c>
      <c r="T163" s="12">
        <f>R163+P163</f>
        <v>88800.447272727281</v>
      </c>
    </row>
    <row r="164" spans="1:20" ht="15.75" customHeight="1" x14ac:dyDescent="0.2">
      <c r="A164" s="1"/>
      <c r="B164" s="1"/>
      <c r="C164" s="1"/>
      <c r="D164" s="1" t="s">
        <v>171</v>
      </c>
      <c r="E164" s="1"/>
      <c r="F164" s="12">
        <v>241.31</v>
      </c>
      <c r="G164" s="13"/>
      <c r="H164" s="12">
        <v>1166.33</v>
      </c>
      <c r="I164" s="13"/>
      <c r="J164" s="12">
        <v>10298.629999999999</v>
      </c>
      <c r="K164" s="13"/>
      <c r="L164" s="14">
        <f t="shared" si="81"/>
        <v>936.23909090909081</v>
      </c>
      <c r="M164" s="13"/>
      <c r="N164" s="12">
        <f t="shared" si="82"/>
        <v>11234.869090909089</v>
      </c>
      <c r="O164" s="13"/>
      <c r="P164" s="15">
        <v>13995.93</v>
      </c>
      <c r="R164" s="14">
        <f t="shared" si="83"/>
        <v>-2761.0609090909111</v>
      </c>
      <c r="T164" s="12">
        <v>12000</v>
      </c>
    </row>
    <row r="165" spans="1:20" ht="15.75" customHeight="1" x14ac:dyDescent="0.2">
      <c r="A165" s="1"/>
      <c r="B165" s="1"/>
      <c r="C165" s="1"/>
      <c r="D165" s="1" t="s">
        <v>172</v>
      </c>
      <c r="E165" s="1"/>
      <c r="F165" s="12">
        <v>460</v>
      </c>
      <c r="G165" s="13"/>
      <c r="H165" s="12">
        <v>1663.36</v>
      </c>
      <c r="I165" s="13"/>
      <c r="J165" s="12">
        <v>10705</v>
      </c>
      <c r="K165" s="13"/>
      <c r="L165" s="14">
        <f t="shared" si="81"/>
        <v>973.18181818181813</v>
      </c>
      <c r="M165" s="13"/>
      <c r="N165" s="12">
        <f t="shared" si="82"/>
        <v>11678.181818181818</v>
      </c>
      <c r="O165" s="13"/>
      <c r="P165" s="15">
        <v>19960.29</v>
      </c>
      <c r="R165" s="14">
        <f t="shared" si="83"/>
        <v>-8282.1081818181829</v>
      </c>
      <c r="T165" s="12">
        <f>R165+P165</f>
        <v>11678.181818181818</v>
      </c>
    </row>
    <row r="166" spans="1:20" ht="15.75" customHeight="1" x14ac:dyDescent="0.2">
      <c r="A166" s="1"/>
      <c r="B166" s="1"/>
      <c r="C166" s="1"/>
      <c r="D166" s="1" t="s">
        <v>173</v>
      </c>
      <c r="E166" s="1"/>
      <c r="F166" s="12">
        <v>1700</v>
      </c>
      <c r="G166" s="13"/>
      <c r="H166" s="12">
        <v>581.37</v>
      </c>
      <c r="I166" s="13"/>
      <c r="J166" s="12">
        <v>3600</v>
      </c>
      <c r="K166" s="13"/>
      <c r="L166" s="14">
        <f t="shared" si="81"/>
        <v>327.27272727272725</v>
      </c>
      <c r="M166" s="13"/>
      <c r="N166" s="12">
        <f t="shared" si="82"/>
        <v>3927.272727272727</v>
      </c>
      <c r="O166" s="13"/>
      <c r="P166" s="15">
        <v>6976.42</v>
      </c>
      <c r="R166" s="14">
        <f t="shared" si="83"/>
        <v>-3049.147272727273</v>
      </c>
      <c r="T166" s="12">
        <f>R166+P166+6350</f>
        <v>10277.272727272728</v>
      </c>
    </row>
    <row r="167" spans="1:20" ht="15.75" customHeight="1" x14ac:dyDescent="0.2">
      <c r="A167" s="1"/>
      <c r="B167" s="1"/>
      <c r="C167" s="1"/>
      <c r="D167" s="1" t="s">
        <v>174</v>
      </c>
      <c r="E167" s="1"/>
      <c r="F167" s="12">
        <v>210.83</v>
      </c>
      <c r="G167" s="13"/>
      <c r="H167" s="12">
        <v>447.72</v>
      </c>
      <c r="I167" s="13"/>
      <c r="J167" s="12">
        <v>6171.17</v>
      </c>
      <c r="K167" s="13"/>
      <c r="L167" s="14">
        <f t="shared" si="81"/>
        <v>561.01545454545453</v>
      </c>
      <c r="M167" s="13"/>
      <c r="N167" s="12">
        <f t="shared" si="82"/>
        <v>6732.1854545454544</v>
      </c>
      <c r="O167" s="13"/>
      <c r="P167" s="15">
        <v>5372.66</v>
      </c>
      <c r="R167" s="14">
        <f t="shared" si="83"/>
        <v>1359.5254545454545</v>
      </c>
      <c r="T167" s="12">
        <f t="shared" ref="T167:T169" si="84">R167+P167</f>
        <v>6732.1854545454544</v>
      </c>
    </row>
    <row r="168" spans="1:20" ht="15.75" customHeight="1" x14ac:dyDescent="0.2">
      <c r="A168" s="1"/>
      <c r="B168" s="1"/>
      <c r="C168" s="1"/>
      <c r="D168" s="1" t="s">
        <v>175</v>
      </c>
      <c r="E168" s="1"/>
      <c r="F168" s="12">
        <v>982.84</v>
      </c>
      <c r="G168" s="13"/>
      <c r="H168" s="12">
        <v>1018.21</v>
      </c>
      <c r="I168" s="13"/>
      <c r="J168" s="12">
        <v>11576.77</v>
      </c>
      <c r="K168" s="13"/>
      <c r="L168" s="14">
        <f t="shared" si="81"/>
        <v>1052.4336363636364</v>
      </c>
      <c r="M168" s="13"/>
      <c r="N168" s="12">
        <f t="shared" si="82"/>
        <v>12629.203636363636</v>
      </c>
      <c r="O168" s="13"/>
      <c r="P168" s="15">
        <v>12218.47</v>
      </c>
      <c r="R168" s="14">
        <f t="shared" si="83"/>
        <v>410.73363636363683</v>
      </c>
      <c r="T168" s="12">
        <f t="shared" si="84"/>
        <v>12629.203636363636</v>
      </c>
    </row>
    <row r="169" spans="1:20" ht="15.75" customHeight="1" x14ac:dyDescent="0.2">
      <c r="A169" s="1"/>
      <c r="B169" s="1"/>
      <c r="C169" s="1"/>
      <c r="D169" s="1" t="s">
        <v>176</v>
      </c>
      <c r="E169" s="1"/>
      <c r="F169" s="12">
        <v>2016.17</v>
      </c>
      <c r="G169" s="13"/>
      <c r="H169" s="12">
        <v>1457.9</v>
      </c>
      <c r="I169" s="13"/>
      <c r="J169" s="12">
        <v>20624.02</v>
      </c>
      <c r="K169" s="13"/>
      <c r="L169" s="14">
        <f t="shared" si="81"/>
        <v>1874.9109090909092</v>
      </c>
      <c r="M169" s="13"/>
      <c r="N169" s="12">
        <f t="shared" si="82"/>
        <v>22498.930909090908</v>
      </c>
      <c r="O169" s="13"/>
      <c r="P169" s="15">
        <v>17494.77</v>
      </c>
      <c r="R169" s="14">
        <f t="shared" si="83"/>
        <v>5004.1609090909078</v>
      </c>
      <c r="T169" s="12">
        <f t="shared" si="84"/>
        <v>22498.930909090908</v>
      </c>
    </row>
    <row r="170" spans="1:20" ht="15.75" customHeight="1" x14ac:dyDescent="0.2">
      <c r="A170" s="1"/>
      <c r="B170" s="1"/>
      <c r="C170" s="1"/>
      <c r="D170" s="1" t="s">
        <v>177</v>
      </c>
      <c r="E170" s="1"/>
      <c r="F170" s="12">
        <v>0</v>
      </c>
      <c r="G170" s="13"/>
      <c r="H170" s="12">
        <v>1887.67</v>
      </c>
      <c r="I170" s="13"/>
      <c r="J170" s="12">
        <v>15595.22</v>
      </c>
      <c r="K170" s="13"/>
      <c r="L170" s="14">
        <f t="shared" si="81"/>
        <v>1417.7472727272727</v>
      </c>
      <c r="M170" s="13"/>
      <c r="N170" s="12">
        <f t="shared" si="82"/>
        <v>17012.967272727274</v>
      </c>
      <c r="O170" s="13"/>
      <c r="P170" s="15">
        <v>22652.09</v>
      </c>
      <c r="R170" s="14">
        <f t="shared" si="83"/>
        <v>-5639.1227272727265</v>
      </c>
      <c r="T170" s="12">
        <f>R170+P170-6350+5000</f>
        <v>15662.967272727274</v>
      </c>
    </row>
    <row r="171" spans="1:20" ht="15.75" customHeight="1" x14ac:dyDescent="0.2">
      <c r="A171" s="1"/>
      <c r="B171" s="1"/>
      <c r="C171" s="1"/>
      <c r="D171" s="1" t="s">
        <v>178</v>
      </c>
      <c r="E171" s="1"/>
      <c r="F171" s="12">
        <v>3298.14</v>
      </c>
      <c r="G171" s="13"/>
      <c r="H171" s="12">
        <v>4589.4399999999996</v>
      </c>
      <c r="I171" s="13"/>
      <c r="J171" s="12">
        <v>49091.4</v>
      </c>
      <c r="K171" s="13"/>
      <c r="L171" s="14">
        <f t="shared" si="81"/>
        <v>4462.8545454545456</v>
      </c>
      <c r="M171" s="13"/>
      <c r="N171" s="12">
        <f t="shared" si="82"/>
        <v>53554.254545454547</v>
      </c>
      <c r="O171" s="13"/>
      <c r="P171" s="15">
        <v>55073.279999999999</v>
      </c>
      <c r="R171" s="14">
        <f t="shared" si="83"/>
        <v>-1519.0254545454518</v>
      </c>
      <c r="T171" s="12">
        <f>R171+P171</f>
        <v>53554.254545454547</v>
      </c>
    </row>
    <row r="172" spans="1:20" ht="15.75" customHeight="1" x14ac:dyDescent="0.2">
      <c r="A172" s="1"/>
      <c r="B172" s="1"/>
      <c r="C172" s="1"/>
      <c r="D172" s="1" t="s">
        <v>179</v>
      </c>
      <c r="E172" s="1"/>
      <c r="F172" s="12">
        <v>3212.75</v>
      </c>
      <c r="G172" s="13"/>
      <c r="H172" s="12">
        <v>2424.79</v>
      </c>
      <c r="I172" s="13"/>
      <c r="J172" s="12">
        <v>28847.99</v>
      </c>
      <c r="K172" s="13"/>
      <c r="L172" s="14">
        <f t="shared" si="81"/>
        <v>2622.5445454545456</v>
      </c>
      <c r="M172" s="13"/>
      <c r="N172" s="12">
        <f t="shared" si="82"/>
        <v>31470.534545454546</v>
      </c>
      <c r="O172" s="13"/>
      <c r="P172" s="15">
        <v>29097.53</v>
      </c>
      <c r="R172" s="14">
        <f t="shared" si="83"/>
        <v>2373.004545454547</v>
      </c>
      <c r="T172" s="12">
        <v>10000</v>
      </c>
    </row>
    <row r="173" spans="1:20" ht="15.75" customHeight="1" x14ac:dyDescent="0.2">
      <c r="A173" s="1"/>
      <c r="B173" s="1"/>
      <c r="C173" s="1"/>
      <c r="D173" s="1" t="s">
        <v>180</v>
      </c>
      <c r="E173" s="1"/>
      <c r="F173" s="12">
        <v>0</v>
      </c>
      <c r="G173" s="13"/>
      <c r="H173" s="12">
        <v>33.33</v>
      </c>
      <c r="I173" s="13"/>
      <c r="J173" s="12">
        <v>2158.6799999999998</v>
      </c>
      <c r="K173" s="13"/>
      <c r="L173" s="14">
        <f t="shared" si="81"/>
        <v>196.24363636363634</v>
      </c>
      <c r="M173" s="13"/>
      <c r="N173" s="12">
        <f t="shared" si="82"/>
        <v>2354.923636363636</v>
      </c>
      <c r="O173" s="13"/>
      <c r="P173" s="15">
        <v>399.92</v>
      </c>
      <c r="R173" s="14">
        <f t="shared" si="83"/>
        <v>1955.0036363636359</v>
      </c>
      <c r="T173" s="12">
        <f>R173+P173</f>
        <v>2354.923636363636</v>
      </c>
    </row>
    <row r="174" spans="1:20" ht="15.75" customHeight="1" x14ac:dyDescent="0.2">
      <c r="A174" s="1"/>
      <c r="B174" s="1"/>
      <c r="C174" s="1"/>
      <c r="D174" s="1" t="s">
        <v>181</v>
      </c>
      <c r="E174" s="1"/>
      <c r="F174" s="12"/>
      <c r="G174" s="13"/>
      <c r="H174" s="12"/>
      <c r="I174" s="13"/>
      <c r="J174" s="12"/>
      <c r="K174" s="13"/>
      <c r="L174" s="14">
        <f t="shared" si="81"/>
        <v>0</v>
      </c>
      <c r="M174" s="13"/>
      <c r="N174" s="12"/>
      <c r="O174" s="13"/>
      <c r="P174" s="15"/>
      <c r="R174" s="14"/>
      <c r="T174" s="12"/>
    </row>
    <row r="175" spans="1:20" ht="15.75" customHeight="1" x14ac:dyDescent="0.2">
      <c r="A175" s="1"/>
      <c r="B175" s="1"/>
      <c r="C175" s="1"/>
      <c r="D175" s="1"/>
      <c r="E175" s="1" t="s">
        <v>182</v>
      </c>
      <c r="F175" s="16">
        <v>0</v>
      </c>
      <c r="G175" s="13"/>
      <c r="H175" s="12"/>
      <c r="I175" s="13"/>
      <c r="J175" s="16">
        <v>0</v>
      </c>
      <c r="K175" s="13"/>
      <c r="L175" s="17">
        <f t="shared" si="81"/>
        <v>0</v>
      </c>
      <c r="M175" s="13"/>
      <c r="N175" s="16">
        <f>L175+J175</f>
        <v>0</v>
      </c>
      <c r="O175" s="13"/>
      <c r="P175" s="18">
        <v>0</v>
      </c>
      <c r="R175" s="17">
        <f>N175-P175</f>
        <v>0</v>
      </c>
      <c r="T175" s="16">
        <f>R175+P175</f>
        <v>0</v>
      </c>
    </row>
    <row r="176" spans="1:20" ht="15.75" customHeight="1" x14ac:dyDescent="0.2">
      <c r="A176" s="1"/>
      <c r="B176" s="1"/>
      <c r="C176" s="1"/>
      <c r="D176" s="1" t="s">
        <v>183</v>
      </c>
      <c r="E176" s="1"/>
      <c r="F176" s="12">
        <f>ROUND(SUM(F174:F175),5)</f>
        <v>0</v>
      </c>
      <c r="G176" s="13"/>
      <c r="H176" s="12"/>
      <c r="I176" s="13"/>
      <c r="J176" s="12">
        <f>ROUND(SUM(J174:J175),5)</f>
        <v>0</v>
      </c>
      <c r="K176" s="13"/>
      <c r="L176" s="12">
        <f>ROUND(SUM(L174:L175),5)</f>
        <v>0</v>
      </c>
      <c r="M176" s="13"/>
      <c r="N176" s="12">
        <f>ROUND(SUM(N174:N175),5)</f>
        <v>0</v>
      </c>
      <c r="O176" s="13"/>
      <c r="P176" s="15">
        <f>ROUND(SUM(P174:P175),5)</f>
        <v>0</v>
      </c>
      <c r="R176" s="14">
        <f>ROUND(SUM(R174:R175),5)</f>
        <v>0</v>
      </c>
      <c r="T176" s="12">
        <f>ROUND(SUM(T174:T175),5)</f>
        <v>0</v>
      </c>
    </row>
    <row r="177" spans="1:20" ht="15.75" customHeight="1" x14ac:dyDescent="0.2">
      <c r="A177" s="1"/>
      <c r="B177" s="1"/>
      <c r="C177" s="1"/>
      <c r="D177" s="1" t="s">
        <v>184</v>
      </c>
      <c r="E177" s="1"/>
      <c r="F177" s="16">
        <v>23251.01</v>
      </c>
      <c r="G177" s="13"/>
      <c r="H177" s="16">
        <v>13881.47</v>
      </c>
      <c r="I177" s="13"/>
      <c r="J177" s="16">
        <v>249975.26</v>
      </c>
      <c r="K177" s="13"/>
      <c r="L177" s="17">
        <f>J177/11</f>
        <v>22725.023636363636</v>
      </c>
      <c r="M177" s="13"/>
      <c r="N177" s="16">
        <f>L177+J177</f>
        <v>272700.28363636363</v>
      </c>
      <c r="O177" s="13"/>
      <c r="P177" s="18">
        <v>166577.69</v>
      </c>
      <c r="R177" s="17">
        <f>N177-P177</f>
        <v>106122.59363636363</v>
      </c>
      <c r="T177" s="16">
        <v>276299.40999999997</v>
      </c>
    </row>
    <row r="178" spans="1:20" ht="15.75" customHeight="1" x14ac:dyDescent="0.2">
      <c r="A178" s="1"/>
      <c r="B178" s="1"/>
      <c r="C178" s="1" t="s">
        <v>185</v>
      </c>
      <c r="D178" s="1"/>
      <c r="E178" s="1"/>
      <c r="F178" s="12">
        <f>ROUND(SUM(F162:F173)+SUM(F176:F177),5)</f>
        <v>37613.129999999997</v>
      </c>
      <c r="G178" s="13"/>
      <c r="H178" s="12">
        <f>ROUND(SUM(H162:H173)+SUM(H176:H177),5)</f>
        <v>37484.92</v>
      </c>
      <c r="I178" s="13"/>
      <c r="J178" s="12">
        <f>ROUND(SUM(J162:J173)+SUM(J176:J177),5)</f>
        <v>490044.55</v>
      </c>
      <c r="K178" s="13"/>
      <c r="L178" s="12">
        <f>ROUND(SUM(L162:L173)+SUM(L176:L177),5)</f>
        <v>44549.504549999998</v>
      </c>
      <c r="M178" s="13"/>
      <c r="N178" s="12">
        <f>ROUND(SUM(N162:N173)+SUM(N176:N177),5)</f>
        <v>534594.05455</v>
      </c>
      <c r="O178" s="13"/>
      <c r="P178" s="15">
        <f>ROUND(SUM(P162:P173)+SUM(P176:P177),5)</f>
        <v>449819.05</v>
      </c>
      <c r="R178" s="14">
        <f>ROUND(SUM(R162:R173)+SUM(R176:R177),5)</f>
        <v>84775.004549999998</v>
      </c>
      <c r="T178" s="12">
        <f>ROUND(SUM(T162:T173)+SUM(T176:T177),5)</f>
        <v>522487.77727000002</v>
      </c>
    </row>
    <row r="179" spans="1:20" ht="15.75" customHeight="1" x14ac:dyDescent="0.2">
      <c r="A179" s="1"/>
      <c r="B179" s="1"/>
      <c r="C179" s="1" t="s">
        <v>186</v>
      </c>
      <c r="D179" s="1"/>
      <c r="E179" s="1"/>
      <c r="F179" s="12"/>
      <c r="G179" s="13"/>
      <c r="H179" s="12"/>
      <c r="I179" s="13"/>
      <c r="J179" s="12"/>
      <c r="K179" s="13"/>
      <c r="L179" s="14"/>
      <c r="M179" s="13"/>
      <c r="N179" s="12"/>
      <c r="O179" s="13"/>
      <c r="P179" s="15"/>
      <c r="R179" s="14"/>
      <c r="T179" s="12"/>
    </row>
    <row r="180" spans="1:20" ht="15.75" customHeight="1" x14ac:dyDescent="0.2">
      <c r="A180" s="1"/>
      <c r="B180" s="1"/>
      <c r="C180" s="1"/>
      <c r="D180" s="1" t="s">
        <v>187</v>
      </c>
      <c r="E180" s="1"/>
      <c r="F180" s="12"/>
      <c r="G180" s="13"/>
      <c r="H180" s="12"/>
      <c r="I180" s="13"/>
      <c r="J180" s="12"/>
      <c r="K180" s="13"/>
      <c r="L180" s="14"/>
      <c r="M180" s="13"/>
      <c r="N180" s="12"/>
      <c r="O180" s="13"/>
      <c r="P180" s="15"/>
      <c r="R180" s="14"/>
      <c r="T180" s="12"/>
    </row>
    <row r="181" spans="1:20" ht="15.75" customHeight="1" x14ac:dyDescent="0.2">
      <c r="A181" s="1"/>
      <c r="B181" s="1"/>
      <c r="C181" s="1"/>
      <c r="D181" s="1"/>
      <c r="E181" s="1" t="s">
        <v>188</v>
      </c>
      <c r="F181" s="12">
        <v>0</v>
      </c>
      <c r="G181" s="13"/>
      <c r="H181" s="12"/>
      <c r="I181" s="13"/>
      <c r="J181" s="12">
        <v>0</v>
      </c>
      <c r="K181" s="13"/>
      <c r="L181" s="14">
        <f t="shared" ref="L181:L183" si="85">J181/11</f>
        <v>0</v>
      </c>
      <c r="M181" s="13"/>
      <c r="N181" s="12">
        <f t="shared" ref="N181:N183" si="86">L181+J181</f>
        <v>0</v>
      </c>
      <c r="O181" s="13"/>
      <c r="P181" s="15">
        <v>0</v>
      </c>
      <c r="R181" s="14">
        <f t="shared" ref="R181:R183" si="87">N181-P181</f>
        <v>0</v>
      </c>
      <c r="T181" s="12">
        <f>R181+P181</f>
        <v>0</v>
      </c>
    </row>
    <row r="182" spans="1:20" ht="15.75" customHeight="1" x14ac:dyDescent="0.2">
      <c r="A182" s="1"/>
      <c r="B182" s="1"/>
      <c r="C182" s="1"/>
      <c r="D182" s="1"/>
      <c r="E182" s="1" t="s">
        <v>189</v>
      </c>
      <c r="F182" s="12">
        <v>0</v>
      </c>
      <c r="G182" s="13"/>
      <c r="H182" s="12"/>
      <c r="I182" s="13"/>
      <c r="J182" s="12">
        <v>1327.82</v>
      </c>
      <c r="K182" s="13"/>
      <c r="L182" s="14">
        <f t="shared" si="85"/>
        <v>120.71090909090908</v>
      </c>
      <c r="M182" s="13"/>
      <c r="N182" s="12">
        <f t="shared" si="86"/>
        <v>1448.5309090909091</v>
      </c>
      <c r="O182" s="13"/>
      <c r="P182" s="15"/>
      <c r="R182" s="14">
        <f t="shared" si="87"/>
        <v>1448.5309090909091</v>
      </c>
      <c r="T182" s="12">
        <v>0</v>
      </c>
    </row>
    <row r="183" spans="1:20" ht="15.75" customHeight="1" x14ac:dyDescent="0.2">
      <c r="A183" s="1"/>
      <c r="B183" s="1"/>
      <c r="C183" s="1"/>
      <c r="D183" s="1"/>
      <c r="E183" s="1" t="s">
        <v>190</v>
      </c>
      <c r="F183" s="12">
        <v>0</v>
      </c>
      <c r="G183" s="13"/>
      <c r="H183" s="12">
        <v>1371.68</v>
      </c>
      <c r="I183" s="13"/>
      <c r="J183" s="12">
        <v>31628.07</v>
      </c>
      <c r="K183" s="13"/>
      <c r="L183" s="17">
        <f t="shared" si="85"/>
        <v>2875.2790909090909</v>
      </c>
      <c r="M183" s="13"/>
      <c r="N183" s="12">
        <f t="shared" si="86"/>
        <v>34503.349090909091</v>
      </c>
      <c r="O183" s="13"/>
      <c r="P183" s="15">
        <v>16460.13</v>
      </c>
      <c r="R183" s="17">
        <f t="shared" si="87"/>
        <v>18043.21909090909</v>
      </c>
      <c r="T183" s="16">
        <f>R183+P183</f>
        <v>34503.349090909091</v>
      </c>
    </row>
    <row r="184" spans="1:20" ht="15.75" customHeight="1" x14ac:dyDescent="0.2">
      <c r="A184" s="1"/>
      <c r="B184" s="1"/>
      <c r="C184" s="1"/>
      <c r="D184" s="1" t="s">
        <v>191</v>
      </c>
      <c r="E184" s="1"/>
      <c r="F184" s="20">
        <f>ROUND(SUM(F180:F183),5)</f>
        <v>0</v>
      </c>
      <c r="G184" s="13"/>
      <c r="H184" s="20">
        <f>ROUND(SUM(H180:H183),5)</f>
        <v>1371.68</v>
      </c>
      <c r="I184" s="13"/>
      <c r="J184" s="20">
        <f>ROUND(SUM(J180:J183),5)</f>
        <v>32955.89</v>
      </c>
      <c r="K184" s="13"/>
      <c r="L184" s="20">
        <f>ROUND(SUM(L180:L183),5)</f>
        <v>2995.99</v>
      </c>
      <c r="M184" s="13"/>
      <c r="N184" s="20">
        <f>ROUND(SUM(N180:N183),5)</f>
        <v>35951.879999999997</v>
      </c>
      <c r="O184" s="13"/>
      <c r="P184" s="21">
        <f>ROUND(SUM(P180:P183),5)</f>
        <v>16460.13</v>
      </c>
      <c r="R184" s="22">
        <f>ROUND(SUM(R180:R183),5)</f>
        <v>19491.75</v>
      </c>
      <c r="T184" s="20">
        <f>ROUND(SUM(T180:T183),5)</f>
        <v>34503.349090000003</v>
      </c>
    </row>
    <row r="185" spans="1:20" ht="15.75" customHeight="1" x14ac:dyDescent="0.2">
      <c r="A185" s="1"/>
      <c r="B185" s="1"/>
      <c r="C185" s="1" t="s">
        <v>192</v>
      </c>
      <c r="D185" s="1"/>
      <c r="E185" s="1"/>
      <c r="F185" s="12">
        <f>ROUND(F179+F184,5)</f>
        <v>0</v>
      </c>
      <c r="G185" s="13"/>
      <c r="H185" s="12">
        <f>ROUND(H179+H184,5)</f>
        <v>1371.68</v>
      </c>
      <c r="I185" s="13"/>
      <c r="J185" s="12">
        <f>ROUND(J179+J184,5)</f>
        <v>32955.89</v>
      </c>
      <c r="K185" s="13"/>
      <c r="L185" s="12">
        <f>ROUND(L179+L184,5)</f>
        <v>2995.99</v>
      </c>
      <c r="M185" s="13"/>
      <c r="N185" s="12">
        <f>ROUND(N179+N184,5)</f>
        <v>35951.879999999997</v>
      </c>
      <c r="O185" s="13"/>
      <c r="P185" s="15">
        <f>ROUND(P179+P184,5)</f>
        <v>16460.13</v>
      </c>
      <c r="R185" s="14">
        <f>ROUND(R179+R184,5)</f>
        <v>19491.75</v>
      </c>
      <c r="T185" s="12">
        <f>ROUND(T179+T184,5)</f>
        <v>34503.349090000003</v>
      </c>
    </row>
    <row r="186" spans="1:20" ht="15.75" customHeight="1" x14ac:dyDescent="0.2">
      <c r="A186" s="1"/>
      <c r="B186" s="1"/>
      <c r="C186" s="1" t="s">
        <v>193</v>
      </c>
      <c r="D186" s="1"/>
      <c r="E186" s="1"/>
      <c r="F186" s="12"/>
      <c r="G186" s="13"/>
      <c r="H186" s="12"/>
      <c r="I186" s="13"/>
      <c r="J186" s="12"/>
      <c r="K186" s="13"/>
      <c r="L186" s="14"/>
      <c r="M186" s="13"/>
      <c r="N186" s="12"/>
      <c r="O186" s="13"/>
      <c r="P186" s="15"/>
      <c r="R186" s="14"/>
      <c r="T186" s="12"/>
    </row>
    <row r="187" spans="1:20" ht="15.75" customHeight="1" x14ac:dyDescent="0.2">
      <c r="A187" s="1"/>
      <c r="B187" s="1"/>
      <c r="C187" s="1"/>
      <c r="D187" s="1" t="s">
        <v>194</v>
      </c>
      <c r="E187" s="1"/>
      <c r="F187" s="12">
        <v>912</v>
      </c>
      <c r="G187" s="13"/>
      <c r="H187" s="12"/>
      <c r="I187" s="13"/>
      <c r="J187" s="12">
        <v>53913.11</v>
      </c>
      <c r="K187" s="13"/>
      <c r="L187" s="14">
        <f t="shared" ref="L187:L189" si="88">J187/11</f>
        <v>4901.1918181818182</v>
      </c>
      <c r="M187" s="13"/>
      <c r="N187" s="12">
        <f t="shared" ref="N187:N189" si="89">L187+J187</f>
        <v>58814.301818181819</v>
      </c>
      <c r="O187" s="13"/>
      <c r="P187" s="15"/>
      <c r="R187" s="14">
        <f t="shared" ref="R187:R189" si="90">N187-P187</f>
        <v>58814.301818181819</v>
      </c>
      <c r="T187" s="12">
        <f>1500+54000</f>
        <v>55500</v>
      </c>
    </row>
    <row r="188" spans="1:20" ht="15.75" customHeight="1" x14ac:dyDescent="0.2">
      <c r="A188" s="1"/>
      <c r="B188" s="1"/>
      <c r="C188" s="1"/>
      <c r="D188" s="1" t="s">
        <v>195</v>
      </c>
      <c r="E188" s="1"/>
      <c r="F188" s="12">
        <v>0</v>
      </c>
      <c r="G188" s="13"/>
      <c r="H188" s="12">
        <v>41.67</v>
      </c>
      <c r="I188" s="13"/>
      <c r="J188" s="12">
        <v>707.89</v>
      </c>
      <c r="K188" s="13"/>
      <c r="L188" s="14">
        <f t="shared" si="88"/>
        <v>64.353636363636369</v>
      </c>
      <c r="M188" s="13"/>
      <c r="N188" s="12">
        <f t="shared" si="89"/>
        <v>772.24363636363637</v>
      </c>
      <c r="O188" s="13"/>
      <c r="P188" s="15">
        <v>500</v>
      </c>
      <c r="R188" s="14">
        <f t="shared" si="90"/>
        <v>272.24363636363637</v>
      </c>
      <c r="T188" s="12">
        <v>800</v>
      </c>
    </row>
    <row r="189" spans="1:20" ht="15.75" customHeight="1" x14ac:dyDescent="0.2">
      <c r="A189" s="1"/>
      <c r="B189" s="1"/>
      <c r="C189" s="1"/>
      <c r="D189" s="1" t="s">
        <v>196</v>
      </c>
      <c r="E189" s="1"/>
      <c r="F189" s="16">
        <v>0</v>
      </c>
      <c r="G189" s="13"/>
      <c r="H189" s="16"/>
      <c r="I189" s="13"/>
      <c r="J189" s="16">
        <v>0</v>
      </c>
      <c r="K189" s="13"/>
      <c r="L189" s="17">
        <f t="shared" si="88"/>
        <v>0</v>
      </c>
      <c r="M189" s="13"/>
      <c r="N189" s="16">
        <f t="shared" si="89"/>
        <v>0</v>
      </c>
      <c r="O189" s="13"/>
      <c r="P189" s="18">
        <v>0</v>
      </c>
      <c r="R189" s="17">
        <f t="shared" si="90"/>
        <v>0</v>
      </c>
      <c r="T189" s="16">
        <v>750</v>
      </c>
    </row>
    <row r="190" spans="1:20" ht="15.75" customHeight="1" x14ac:dyDescent="0.2">
      <c r="A190" s="1"/>
      <c r="B190" s="1"/>
      <c r="C190" s="1" t="s">
        <v>197</v>
      </c>
      <c r="D190" s="1"/>
      <c r="E190" s="1"/>
      <c r="F190" s="12">
        <f>ROUND(SUM(F186:F189),5)</f>
        <v>912</v>
      </c>
      <c r="G190" s="13"/>
      <c r="H190" s="12">
        <f>ROUND(SUM(H186:H189),5)</f>
        <v>41.67</v>
      </c>
      <c r="I190" s="13"/>
      <c r="J190" s="12">
        <f>ROUND(SUM(J186:J189),5)</f>
        <v>54621</v>
      </c>
      <c r="K190" s="13"/>
      <c r="L190" s="12">
        <f>ROUND(SUM(L186:L189),5)</f>
        <v>4965.5454499999996</v>
      </c>
      <c r="M190" s="13"/>
      <c r="N190" s="12">
        <f>ROUND(SUM(N186:N189),5)</f>
        <v>59586.545449999998</v>
      </c>
      <c r="O190" s="13"/>
      <c r="P190" s="15">
        <f>ROUND(SUM(P186:P189),5)</f>
        <v>500</v>
      </c>
      <c r="R190" s="14">
        <f>ROUND(SUM(R186:R189),5)</f>
        <v>59086.545449999998</v>
      </c>
      <c r="T190" s="12">
        <f>ROUND(SUM(T186:T189),5)</f>
        <v>57050</v>
      </c>
    </row>
    <row r="191" spans="1:20" ht="15.75" customHeight="1" x14ac:dyDescent="0.2">
      <c r="A191" s="1"/>
      <c r="B191" s="1"/>
      <c r="C191" s="1" t="s">
        <v>198</v>
      </c>
      <c r="D191" s="1"/>
      <c r="E191" s="1"/>
      <c r="F191" s="12"/>
      <c r="G191" s="13"/>
      <c r="H191" s="12"/>
      <c r="I191" s="13"/>
      <c r="J191" s="12"/>
      <c r="K191" s="13"/>
      <c r="L191" s="14"/>
      <c r="M191" s="13"/>
      <c r="N191" s="12"/>
      <c r="O191" s="13"/>
      <c r="P191" s="15"/>
      <c r="R191" s="14"/>
      <c r="T191" s="12"/>
    </row>
    <row r="192" spans="1:20" ht="15.75" customHeight="1" x14ac:dyDescent="0.2">
      <c r="A192" s="1"/>
      <c r="B192" s="1"/>
      <c r="C192" s="1"/>
      <c r="D192" s="1" t="s">
        <v>199</v>
      </c>
      <c r="E192" s="1"/>
      <c r="F192" s="12">
        <v>709.88</v>
      </c>
      <c r="G192" s="13"/>
      <c r="H192" s="12">
        <v>856.07</v>
      </c>
      <c r="I192" s="13"/>
      <c r="J192" s="12">
        <v>8279.5400000000009</v>
      </c>
      <c r="K192" s="13"/>
      <c r="L192" s="14">
        <f>J192/11</f>
        <v>752.6854545454546</v>
      </c>
      <c r="M192" s="13"/>
      <c r="N192" s="12">
        <f>L192+J192</f>
        <v>9032.2254545454562</v>
      </c>
      <c r="O192" s="13"/>
      <c r="P192" s="15">
        <v>10272.81</v>
      </c>
      <c r="R192" s="17">
        <f>N192-P192</f>
        <v>-1240.5845454545433</v>
      </c>
      <c r="T192" s="16">
        <v>8547.89</v>
      </c>
    </row>
    <row r="193" spans="1:26" ht="15.75" customHeight="1" x14ac:dyDescent="0.2">
      <c r="A193" s="1"/>
      <c r="B193" s="1"/>
      <c r="C193" s="1" t="s">
        <v>200</v>
      </c>
      <c r="D193" s="1"/>
      <c r="E193" s="1"/>
      <c r="F193" s="24">
        <f>ROUND(SUM(F191:F192),5)</f>
        <v>709.88</v>
      </c>
      <c r="G193" s="13"/>
      <c r="H193" s="24">
        <f>ROUND(SUM(H191:H192),5)</f>
        <v>856.07</v>
      </c>
      <c r="I193" s="13"/>
      <c r="J193" s="24">
        <f>ROUND(SUM(J191:J192),5)</f>
        <v>8279.5400000000009</v>
      </c>
      <c r="K193" s="13"/>
      <c r="L193" s="24">
        <f>ROUND(SUM(L191:L192),5)</f>
        <v>752.68544999999995</v>
      </c>
      <c r="M193" s="13"/>
      <c r="N193" s="24">
        <f>ROUND(SUM(N191:N192),5)</f>
        <v>9032.2254499999999</v>
      </c>
      <c r="O193" s="13"/>
      <c r="P193" s="25">
        <f>ROUND(SUM(P191:P192),5)</f>
        <v>10272.81</v>
      </c>
      <c r="R193" s="26">
        <f>ROUND(SUM(R191:R192),5)</f>
        <v>-1240.58455</v>
      </c>
      <c r="T193" s="24">
        <f>ROUND(SUM(T191:T192),5)</f>
        <v>8547.89</v>
      </c>
    </row>
    <row r="194" spans="1:26" ht="15.75" customHeight="1" x14ac:dyDescent="0.2">
      <c r="A194" s="1"/>
      <c r="B194" s="1" t="s">
        <v>201</v>
      </c>
      <c r="C194" s="1"/>
      <c r="D194" s="1"/>
      <c r="E194" s="1"/>
      <c r="F194" s="24">
        <f>ROUND(F52+F92+F95+F98+F101+F104+F107+F138+F142+F161+F178+F185+F190+F193,5)</f>
        <v>300008.17</v>
      </c>
      <c r="G194" s="13"/>
      <c r="H194" s="24">
        <f>ROUND(H52+H92+H95+H98+H101+H104+H107+H138+H142+H161+H178+H185+H190+H193,5)</f>
        <v>264839.86</v>
      </c>
      <c r="I194" s="13"/>
      <c r="J194" s="24">
        <f>ROUND(J52+J92+J95+J98+J101+J104+J107+J138+J142+J161+J178+J185+J190+J193,5)</f>
        <v>3117297.67</v>
      </c>
      <c r="K194" s="13"/>
      <c r="L194" s="24">
        <f>ROUND(L52+L92+L95+L98+L101+L104+L107+L138+L142+L161+L178+L185+L190+L193,5)</f>
        <v>282609.74364</v>
      </c>
      <c r="M194" s="13"/>
      <c r="N194" s="24">
        <f>ROUND(N52+N92+N95+N98+N101+N104+N107+N138+N142+N161+N178+N185+N190+N193,5)</f>
        <v>3399907.4136399999</v>
      </c>
      <c r="O194" s="13"/>
      <c r="P194" s="25">
        <f>ROUND(P52+P92+P95+P98+P101+P104+P107+P138+P142+P161+P178+P185+P190+P193,5)</f>
        <v>3185578.05</v>
      </c>
      <c r="R194" s="26">
        <f>ROUND(R52+R92+R95+R98+R101+R104+R107+R138+R142+R161+R178+R185+R190+R193,5)</f>
        <v>214329.36364</v>
      </c>
      <c r="T194" s="24">
        <f>ROUND(T52+T92+T95+T98+T101+T104+T107+T138+T142+T161+T178+T185+T190+T193,5)</f>
        <v>3305724.7027199999</v>
      </c>
    </row>
    <row r="195" spans="1:26" ht="15.75" customHeight="1" x14ac:dyDescent="0.2">
      <c r="A195" s="1" t="s">
        <v>202</v>
      </c>
      <c r="B195" s="1"/>
      <c r="C195" s="1"/>
      <c r="D195" s="1"/>
      <c r="E195" s="1"/>
      <c r="F195" s="27">
        <f>ROUND(F51-F194,5)</f>
        <v>-71914.460000000006</v>
      </c>
      <c r="G195" s="1"/>
      <c r="H195" s="27">
        <f>ROUND(H51-H194,5)</f>
        <v>20048.57</v>
      </c>
      <c r="I195" s="1"/>
      <c r="J195" s="27">
        <f>ROUND(J51-J194,5)</f>
        <v>-68034</v>
      </c>
      <c r="K195" s="1"/>
      <c r="L195" s="27">
        <f>ROUND(L51-L194,5)</f>
        <v>-59029.626369999998</v>
      </c>
      <c r="M195" s="1"/>
      <c r="N195" s="27">
        <f>ROUND(N51-N194,5)</f>
        <v>-109721.80819</v>
      </c>
      <c r="O195" s="1"/>
      <c r="P195" s="28">
        <f>ROUND(P51-P194,5)</f>
        <v>237185.16</v>
      </c>
      <c r="Q195" s="29"/>
      <c r="R195" s="30">
        <f>ROUND(R51-R194,5)</f>
        <v>-346906.96818999999</v>
      </c>
      <c r="S195" s="29"/>
      <c r="T195" s="27">
        <f>ROUND(T51-T194,5)</f>
        <v>279456.66727999999</v>
      </c>
      <c r="U195" s="29"/>
      <c r="V195" s="29"/>
      <c r="W195" s="29"/>
      <c r="X195" s="29"/>
      <c r="Y195" s="29"/>
      <c r="Z195" s="29"/>
    </row>
    <row r="196" spans="1:26" ht="15.75" customHeight="1" x14ac:dyDescent="0.2">
      <c r="A196" s="29"/>
      <c r="B196" s="29"/>
      <c r="C196" s="29"/>
      <c r="D196" s="29"/>
      <c r="E196" s="29"/>
      <c r="L196" s="31"/>
      <c r="P196" s="32"/>
      <c r="R196" s="31"/>
    </row>
    <row r="197" spans="1:26" ht="15.75" customHeight="1" x14ac:dyDescent="0.2">
      <c r="A197" s="29"/>
      <c r="B197" s="29"/>
      <c r="C197" s="29"/>
      <c r="D197" s="29"/>
      <c r="E197" s="29"/>
      <c r="L197" s="31"/>
      <c r="P197" s="32"/>
      <c r="R197" s="31"/>
      <c r="T197" s="33"/>
    </row>
    <row r="198" spans="1:26" ht="15.75" customHeight="1" x14ac:dyDescent="0.2">
      <c r="A198" s="29"/>
      <c r="B198" s="29"/>
      <c r="C198" s="29"/>
      <c r="D198" s="29"/>
      <c r="E198" s="29"/>
      <c r="L198" s="31"/>
      <c r="P198" s="32"/>
      <c r="R198" s="31"/>
      <c r="T198" s="34">
        <f>T195-T197</f>
        <v>279456.66727999999</v>
      </c>
    </row>
    <row r="199" spans="1:26" ht="15.75" customHeight="1" x14ac:dyDescent="0.2">
      <c r="A199" s="29"/>
      <c r="B199" s="29"/>
      <c r="C199" s="29"/>
      <c r="D199" s="29"/>
      <c r="E199" s="29"/>
      <c r="L199" s="31"/>
      <c r="P199" s="32"/>
      <c r="R199" s="31"/>
    </row>
    <row r="200" spans="1:26" ht="15.75" customHeight="1" x14ac:dyDescent="0.2">
      <c r="A200" s="29"/>
      <c r="B200" s="29"/>
      <c r="C200" s="29"/>
      <c r="D200" s="29"/>
      <c r="E200" s="29"/>
      <c r="L200" s="31"/>
      <c r="P200" s="32"/>
      <c r="R200" s="31"/>
    </row>
    <row r="201" spans="1:26" ht="15.75" customHeight="1" x14ac:dyDescent="0.2">
      <c r="A201" s="29"/>
      <c r="B201" s="29"/>
      <c r="C201" s="29"/>
      <c r="D201" s="29"/>
      <c r="E201" s="29"/>
      <c r="L201" s="31"/>
      <c r="P201" s="32"/>
      <c r="R201" s="31"/>
    </row>
    <row r="202" spans="1:26" ht="15.75" customHeight="1" x14ac:dyDescent="0.2">
      <c r="A202" s="29"/>
      <c r="B202" s="29"/>
      <c r="C202" s="29"/>
      <c r="D202" s="29"/>
      <c r="E202" s="29"/>
      <c r="L202" s="31"/>
      <c r="P202" s="32"/>
      <c r="R202" s="31"/>
    </row>
    <row r="203" spans="1:26" ht="15.75" customHeight="1" x14ac:dyDescent="0.2">
      <c r="A203" s="29"/>
      <c r="B203" s="29"/>
      <c r="C203" s="29"/>
      <c r="D203" s="29"/>
      <c r="E203" s="29"/>
      <c r="L203" s="31"/>
      <c r="P203" s="32"/>
      <c r="R203" s="31"/>
    </row>
    <row r="204" spans="1:26" ht="15.75" customHeight="1" x14ac:dyDescent="0.2">
      <c r="A204" s="29"/>
      <c r="B204" s="29"/>
      <c r="C204" s="29"/>
      <c r="D204" s="29"/>
      <c r="E204" s="29"/>
      <c r="L204" s="31"/>
      <c r="P204" s="32"/>
      <c r="R204" s="31"/>
    </row>
    <row r="205" spans="1:26" ht="15.75" customHeight="1" x14ac:dyDescent="0.2">
      <c r="A205" s="29"/>
      <c r="B205" s="29"/>
      <c r="C205" s="29"/>
      <c r="D205" s="29"/>
      <c r="E205" s="29"/>
      <c r="L205" s="31"/>
      <c r="P205" s="32"/>
      <c r="R205" s="31"/>
    </row>
    <row r="206" spans="1:26" ht="15.75" customHeight="1" x14ac:dyDescent="0.2">
      <c r="A206" s="29"/>
      <c r="B206" s="29"/>
      <c r="C206" s="29"/>
      <c r="D206" s="29"/>
      <c r="E206" s="29"/>
      <c r="L206" s="31"/>
      <c r="P206" s="32"/>
      <c r="R206" s="31"/>
    </row>
    <row r="207" spans="1:26" ht="15.75" customHeight="1" x14ac:dyDescent="0.2">
      <c r="A207" s="29"/>
      <c r="B207" s="29"/>
      <c r="C207" s="29"/>
      <c r="D207" s="29"/>
      <c r="E207" s="29"/>
      <c r="L207" s="31"/>
      <c r="P207" s="32"/>
      <c r="R207" s="31"/>
    </row>
    <row r="208" spans="1:26" ht="15.75" customHeight="1" x14ac:dyDescent="0.2">
      <c r="A208" s="29"/>
      <c r="B208" s="29"/>
      <c r="C208" s="29"/>
      <c r="D208" s="29"/>
      <c r="E208" s="29"/>
      <c r="L208" s="31"/>
      <c r="P208" s="32"/>
      <c r="R208" s="31"/>
    </row>
    <row r="209" spans="1:18" ht="15.75" customHeight="1" x14ac:dyDescent="0.2">
      <c r="A209" s="29"/>
      <c r="B209" s="29"/>
      <c r="C209" s="29"/>
      <c r="D209" s="29"/>
      <c r="E209" s="29"/>
      <c r="L209" s="31"/>
      <c r="P209" s="32"/>
      <c r="R209" s="31"/>
    </row>
    <row r="210" spans="1:18" ht="15.75" customHeight="1" x14ac:dyDescent="0.2">
      <c r="A210" s="29"/>
      <c r="B210" s="29"/>
      <c r="C210" s="29"/>
      <c r="D210" s="29"/>
      <c r="E210" s="29"/>
      <c r="L210" s="31"/>
      <c r="P210" s="32"/>
      <c r="R210" s="31"/>
    </row>
    <row r="211" spans="1:18" ht="15.75" customHeight="1" x14ac:dyDescent="0.2">
      <c r="A211" s="29"/>
      <c r="B211" s="29"/>
      <c r="C211" s="29"/>
      <c r="D211" s="29"/>
      <c r="E211" s="29"/>
      <c r="L211" s="31"/>
      <c r="P211" s="32"/>
      <c r="R211" s="31"/>
    </row>
    <row r="212" spans="1:18" ht="15.75" customHeight="1" x14ac:dyDescent="0.2">
      <c r="A212" s="29"/>
      <c r="B212" s="29"/>
      <c r="C212" s="29"/>
      <c r="D212" s="29"/>
      <c r="E212" s="29"/>
      <c r="L212" s="31"/>
      <c r="P212" s="32"/>
      <c r="R212" s="31"/>
    </row>
    <row r="213" spans="1:18" ht="15.75" customHeight="1" x14ac:dyDescent="0.2">
      <c r="A213" s="29"/>
      <c r="B213" s="29"/>
      <c r="C213" s="29"/>
      <c r="D213" s="29"/>
      <c r="E213" s="29"/>
      <c r="L213" s="31"/>
      <c r="P213" s="32"/>
      <c r="R213" s="31"/>
    </row>
    <row r="214" spans="1:18" ht="15.75" customHeight="1" x14ac:dyDescent="0.2">
      <c r="A214" s="29"/>
      <c r="B214" s="29"/>
      <c r="C214" s="29"/>
      <c r="D214" s="29"/>
      <c r="E214" s="29"/>
      <c r="L214" s="31"/>
      <c r="P214" s="32"/>
      <c r="R214" s="31"/>
    </row>
    <row r="215" spans="1:18" ht="15.75" customHeight="1" x14ac:dyDescent="0.2">
      <c r="A215" s="29"/>
      <c r="B215" s="29"/>
      <c r="C215" s="29"/>
      <c r="D215" s="29"/>
      <c r="E215" s="29"/>
      <c r="L215" s="31"/>
      <c r="P215" s="32"/>
      <c r="R215" s="31"/>
    </row>
    <row r="216" spans="1:18" ht="15.75" customHeight="1" x14ac:dyDescent="0.2">
      <c r="A216" s="29"/>
      <c r="B216" s="29"/>
      <c r="C216" s="29"/>
      <c r="D216" s="29"/>
      <c r="E216" s="29"/>
      <c r="L216" s="31"/>
      <c r="P216" s="32"/>
      <c r="R216" s="31"/>
    </row>
    <row r="217" spans="1:18" ht="15.75" customHeight="1" x14ac:dyDescent="0.2">
      <c r="A217" s="29"/>
      <c r="B217" s="29"/>
      <c r="C217" s="29"/>
      <c r="D217" s="29"/>
      <c r="E217" s="29"/>
      <c r="L217" s="31"/>
      <c r="P217" s="32"/>
      <c r="R217" s="31"/>
    </row>
    <row r="218" spans="1:18" ht="15.75" customHeight="1" x14ac:dyDescent="0.2">
      <c r="A218" s="29"/>
      <c r="B218" s="29"/>
      <c r="C218" s="29"/>
      <c r="D218" s="29"/>
      <c r="E218" s="29"/>
      <c r="L218" s="31"/>
      <c r="P218" s="32"/>
      <c r="R218" s="31"/>
    </row>
    <row r="219" spans="1:18" ht="15.75" customHeight="1" x14ac:dyDescent="0.2">
      <c r="A219" s="29"/>
      <c r="B219" s="29"/>
      <c r="C219" s="29"/>
      <c r="D219" s="29"/>
      <c r="E219" s="29"/>
      <c r="L219" s="31"/>
      <c r="P219" s="32"/>
      <c r="R219" s="31"/>
    </row>
    <row r="220" spans="1:18" ht="15.75" customHeight="1" x14ac:dyDescent="0.2">
      <c r="A220" s="29"/>
      <c r="B220" s="29"/>
      <c r="C220" s="29"/>
      <c r="D220" s="29"/>
      <c r="E220" s="29"/>
      <c r="L220" s="31"/>
      <c r="P220" s="32"/>
      <c r="R220" s="31"/>
    </row>
    <row r="221" spans="1:18" ht="15.75" customHeight="1" x14ac:dyDescent="0.2">
      <c r="A221" s="29"/>
      <c r="B221" s="29"/>
      <c r="C221" s="29"/>
      <c r="D221" s="29"/>
      <c r="E221" s="29"/>
      <c r="L221" s="31"/>
      <c r="P221" s="32"/>
      <c r="R221" s="31"/>
    </row>
    <row r="222" spans="1:18" ht="15.75" customHeight="1" x14ac:dyDescent="0.2">
      <c r="A222" s="29"/>
      <c r="B222" s="29"/>
      <c r="C222" s="29"/>
      <c r="D222" s="29"/>
      <c r="E222" s="29"/>
      <c r="L222" s="31"/>
      <c r="P222" s="32"/>
      <c r="R222" s="31"/>
    </row>
    <row r="223" spans="1:18" ht="15.75" customHeight="1" x14ac:dyDescent="0.2">
      <c r="A223" s="29"/>
      <c r="B223" s="29"/>
      <c r="C223" s="29"/>
      <c r="D223" s="29"/>
      <c r="E223" s="29"/>
      <c r="L223" s="31"/>
      <c r="P223" s="32"/>
      <c r="R223" s="31"/>
    </row>
    <row r="224" spans="1:18" ht="15.75" customHeight="1" x14ac:dyDescent="0.2">
      <c r="A224" s="29"/>
      <c r="B224" s="29"/>
      <c r="C224" s="29"/>
      <c r="D224" s="29"/>
      <c r="E224" s="29"/>
      <c r="L224" s="31"/>
      <c r="P224" s="32"/>
      <c r="R224" s="31"/>
    </row>
    <row r="225" spans="1:18" ht="15.75" customHeight="1" x14ac:dyDescent="0.2">
      <c r="A225" s="29"/>
      <c r="B225" s="29"/>
      <c r="C225" s="29"/>
      <c r="D225" s="29"/>
      <c r="E225" s="29"/>
      <c r="L225" s="31"/>
      <c r="P225" s="32"/>
      <c r="R225" s="31"/>
    </row>
    <row r="226" spans="1:18" ht="15.75" customHeight="1" x14ac:dyDescent="0.2">
      <c r="A226" s="29"/>
      <c r="B226" s="29"/>
      <c r="C226" s="29"/>
      <c r="D226" s="29"/>
      <c r="E226" s="29"/>
      <c r="L226" s="31"/>
      <c r="P226" s="32"/>
      <c r="R226" s="31"/>
    </row>
    <row r="227" spans="1:18" ht="15.75" customHeight="1" x14ac:dyDescent="0.2">
      <c r="A227" s="29"/>
      <c r="B227" s="29"/>
      <c r="C227" s="29"/>
      <c r="D227" s="29"/>
      <c r="E227" s="29"/>
      <c r="L227" s="31"/>
      <c r="P227" s="32"/>
      <c r="R227" s="31"/>
    </row>
    <row r="228" spans="1:18" ht="15.75" customHeight="1" x14ac:dyDescent="0.2">
      <c r="A228" s="29"/>
      <c r="B228" s="29"/>
      <c r="C228" s="29"/>
      <c r="D228" s="29"/>
      <c r="E228" s="29"/>
      <c r="L228" s="31"/>
      <c r="P228" s="32"/>
      <c r="R228" s="31"/>
    </row>
    <row r="229" spans="1:18" ht="15.75" customHeight="1" x14ac:dyDescent="0.2">
      <c r="A229" s="29"/>
      <c r="B229" s="29"/>
      <c r="C229" s="29"/>
      <c r="D229" s="29"/>
      <c r="E229" s="29"/>
      <c r="L229" s="31"/>
      <c r="P229" s="32"/>
      <c r="R229" s="31"/>
    </row>
    <row r="230" spans="1:18" ht="15.75" customHeight="1" x14ac:dyDescent="0.2">
      <c r="A230" s="29"/>
      <c r="B230" s="29"/>
      <c r="C230" s="29"/>
      <c r="D230" s="29"/>
      <c r="E230" s="29"/>
      <c r="L230" s="31"/>
      <c r="P230" s="32"/>
      <c r="R230" s="31"/>
    </row>
    <row r="231" spans="1:18" ht="15.75" customHeight="1" x14ac:dyDescent="0.2">
      <c r="A231" s="29"/>
      <c r="B231" s="29"/>
      <c r="C231" s="29"/>
      <c r="D231" s="29"/>
      <c r="E231" s="29"/>
      <c r="L231" s="31"/>
      <c r="P231" s="32"/>
      <c r="R231" s="31"/>
    </row>
    <row r="232" spans="1:18" ht="15.75" customHeight="1" x14ac:dyDescent="0.2">
      <c r="A232" s="29"/>
      <c r="B232" s="29"/>
      <c r="C232" s="29"/>
      <c r="D232" s="29"/>
      <c r="E232" s="29"/>
      <c r="L232" s="31"/>
      <c r="P232" s="32"/>
      <c r="R232" s="31"/>
    </row>
    <row r="233" spans="1:18" ht="15.75" customHeight="1" x14ac:dyDescent="0.2">
      <c r="A233" s="29"/>
      <c r="B233" s="29"/>
      <c r="C233" s="29"/>
      <c r="D233" s="29"/>
      <c r="E233" s="29"/>
      <c r="L233" s="31"/>
      <c r="P233" s="32"/>
      <c r="R233" s="31"/>
    </row>
    <row r="234" spans="1:18" ht="15.75" customHeight="1" x14ac:dyDescent="0.2">
      <c r="A234" s="29"/>
      <c r="B234" s="29"/>
      <c r="C234" s="29"/>
      <c r="D234" s="29"/>
      <c r="E234" s="29"/>
      <c r="L234" s="31"/>
      <c r="P234" s="32"/>
      <c r="R234" s="31"/>
    </row>
    <row r="235" spans="1:18" ht="15.75" customHeight="1" x14ac:dyDescent="0.2">
      <c r="A235" s="29"/>
      <c r="B235" s="29"/>
      <c r="C235" s="29"/>
      <c r="D235" s="29"/>
      <c r="E235" s="29"/>
      <c r="L235" s="31"/>
      <c r="P235" s="32"/>
      <c r="R235" s="31"/>
    </row>
    <row r="236" spans="1:18" ht="15.75" customHeight="1" x14ac:dyDescent="0.2">
      <c r="A236" s="29"/>
      <c r="B236" s="29"/>
      <c r="C236" s="29"/>
      <c r="D236" s="29"/>
      <c r="E236" s="29"/>
      <c r="L236" s="31"/>
      <c r="P236" s="32"/>
      <c r="R236" s="31"/>
    </row>
    <row r="237" spans="1:18" ht="15.75" customHeight="1" x14ac:dyDescent="0.2">
      <c r="A237" s="29"/>
      <c r="B237" s="29"/>
      <c r="C237" s="29"/>
      <c r="D237" s="29"/>
      <c r="E237" s="29"/>
      <c r="L237" s="31"/>
      <c r="P237" s="32"/>
      <c r="R237" s="31"/>
    </row>
    <row r="238" spans="1:18" ht="15.75" customHeight="1" x14ac:dyDescent="0.2">
      <c r="A238" s="29"/>
      <c r="B238" s="29"/>
      <c r="C238" s="29"/>
      <c r="D238" s="29"/>
      <c r="E238" s="29"/>
      <c r="L238" s="31"/>
      <c r="P238" s="32"/>
      <c r="R238" s="31"/>
    </row>
    <row r="239" spans="1:18" ht="15.75" customHeight="1" x14ac:dyDescent="0.2">
      <c r="A239" s="29"/>
      <c r="B239" s="29"/>
      <c r="C239" s="29"/>
      <c r="D239" s="29"/>
      <c r="E239" s="29"/>
      <c r="L239" s="31"/>
      <c r="P239" s="32"/>
      <c r="R239" s="31"/>
    </row>
    <row r="240" spans="1:18" ht="15.75" customHeight="1" x14ac:dyDescent="0.2">
      <c r="A240" s="29"/>
      <c r="B240" s="29"/>
      <c r="C240" s="29"/>
      <c r="D240" s="29"/>
      <c r="E240" s="29"/>
      <c r="L240" s="31"/>
      <c r="P240" s="32"/>
      <c r="R240" s="31"/>
    </row>
    <row r="241" spans="1:18" ht="15.75" customHeight="1" x14ac:dyDescent="0.2">
      <c r="A241" s="29"/>
      <c r="B241" s="29"/>
      <c r="C241" s="29"/>
      <c r="D241" s="29"/>
      <c r="E241" s="29"/>
      <c r="L241" s="31"/>
      <c r="P241" s="32"/>
      <c r="R241" s="31"/>
    </row>
    <row r="242" spans="1:18" ht="15.75" customHeight="1" x14ac:dyDescent="0.2">
      <c r="A242" s="29"/>
      <c r="B242" s="29"/>
      <c r="C242" s="29"/>
      <c r="D242" s="29"/>
      <c r="E242" s="29"/>
      <c r="L242" s="31"/>
      <c r="P242" s="32"/>
      <c r="R242" s="31"/>
    </row>
    <row r="243" spans="1:18" ht="15.75" customHeight="1" x14ac:dyDescent="0.2">
      <c r="A243" s="29"/>
      <c r="B243" s="29"/>
      <c r="C243" s="29"/>
      <c r="D243" s="29"/>
      <c r="E243" s="29"/>
      <c r="L243" s="31"/>
      <c r="P243" s="32"/>
      <c r="R243" s="31"/>
    </row>
    <row r="244" spans="1:18" ht="15.75" customHeight="1" x14ac:dyDescent="0.2">
      <c r="A244" s="29"/>
      <c r="B244" s="29"/>
      <c r="C244" s="29"/>
      <c r="D244" s="29"/>
      <c r="E244" s="29"/>
      <c r="L244" s="31"/>
      <c r="P244" s="32"/>
      <c r="R244" s="31"/>
    </row>
    <row r="245" spans="1:18" ht="15.75" customHeight="1" x14ac:dyDescent="0.2">
      <c r="A245" s="29"/>
      <c r="B245" s="29"/>
      <c r="C245" s="29"/>
      <c r="D245" s="29"/>
      <c r="E245" s="29"/>
      <c r="L245" s="31"/>
      <c r="P245" s="32"/>
      <c r="R245" s="31"/>
    </row>
    <row r="246" spans="1:18" ht="15.75" customHeight="1" x14ac:dyDescent="0.2">
      <c r="A246" s="29"/>
      <c r="B246" s="29"/>
      <c r="C246" s="29"/>
      <c r="D246" s="29"/>
      <c r="E246" s="29"/>
      <c r="L246" s="31"/>
      <c r="P246" s="32"/>
      <c r="R246" s="31"/>
    </row>
    <row r="247" spans="1:18" ht="15.75" customHeight="1" x14ac:dyDescent="0.2">
      <c r="A247" s="29"/>
      <c r="B247" s="29"/>
      <c r="C247" s="29"/>
      <c r="D247" s="29"/>
      <c r="E247" s="29"/>
      <c r="L247" s="31"/>
      <c r="P247" s="32"/>
      <c r="R247" s="31"/>
    </row>
    <row r="248" spans="1:18" ht="15.75" customHeight="1" x14ac:dyDescent="0.2">
      <c r="A248" s="29"/>
      <c r="B248" s="29"/>
      <c r="C248" s="29"/>
      <c r="D248" s="29"/>
      <c r="E248" s="29"/>
      <c r="L248" s="31"/>
      <c r="P248" s="32"/>
      <c r="R248" s="31"/>
    </row>
    <row r="249" spans="1:18" ht="15.75" customHeight="1" x14ac:dyDescent="0.2">
      <c r="A249" s="29"/>
      <c r="B249" s="29"/>
      <c r="C249" s="29"/>
      <c r="D249" s="29"/>
      <c r="E249" s="29"/>
      <c r="L249" s="31"/>
      <c r="P249" s="32"/>
      <c r="R249" s="31"/>
    </row>
    <row r="250" spans="1:18" ht="15.75" customHeight="1" x14ac:dyDescent="0.2">
      <c r="A250" s="29"/>
      <c r="B250" s="29"/>
      <c r="C250" s="29"/>
      <c r="D250" s="29"/>
      <c r="E250" s="29"/>
      <c r="L250" s="31"/>
      <c r="P250" s="32"/>
      <c r="R250" s="31"/>
    </row>
    <row r="251" spans="1:18" ht="15.75" customHeight="1" x14ac:dyDescent="0.2">
      <c r="A251" s="29"/>
      <c r="B251" s="29"/>
      <c r="C251" s="29"/>
      <c r="D251" s="29"/>
      <c r="E251" s="29"/>
      <c r="L251" s="31"/>
      <c r="P251" s="32"/>
      <c r="R251" s="31"/>
    </row>
    <row r="252" spans="1:18" ht="15.75" customHeight="1" x14ac:dyDescent="0.2">
      <c r="A252" s="29"/>
      <c r="B252" s="29"/>
      <c r="C252" s="29"/>
      <c r="D252" s="29"/>
      <c r="E252" s="29"/>
      <c r="L252" s="31"/>
      <c r="P252" s="32"/>
      <c r="R252" s="31"/>
    </row>
    <row r="253" spans="1:18" ht="15.75" customHeight="1" x14ac:dyDescent="0.2">
      <c r="A253" s="29"/>
      <c r="B253" s="29"/>
      <c r="C253" s="29"/>
      <c r="D253" s="29"/>
      <c r="E253" s="29"/>
      <c r="L253" s="31"/>
      <c r="P253" s="32"/>
      <c r="R253" s="31"/>
    </row>
    <row r="254" spans="1:18" ht="15.75" customHeight="1" x14ac:dyDescent="0.2">
      <c r="A254" s="29"/>
      <c r="B254" s="29"/>
      <c r="C254" s="29"/>
      <c r="D254" s="29"/>
      <c r="E254" s="29"/>
      <c r="L254" s="31"/>
      <c r="P254" s="32"/>
      <c r="R254" s="31"/>
    </row>
    <row r="255" spans="1:18" ht="15.75" customHeight="1" x14ac:dyDescent="0.2">
      <c r="A255" s="29"/>
      <c r="B255" s="29"/>
      <c r="C255" s="29"/>
      <c r="D255" s="29"/>
      <c r="E255" s="29"/>
      <c r="L255" s="31"/>
      <c r="P255" s="32"/>
      <c r="R255" s="31"/>
    </row>
    <row r="256" spans="1:18" ht="15.75" customHeight="1" x14ac:dyDescent="0.2">
      <c r="A256" s="29"/>
      <c r="B256" s="29"/>
      <c r="C256" s="29"/>
      <c r="D256" s="29"/>
      <c r="E256" s="29"/>
      <c r="L256" s="31"/>
      <c r="P256" s="32"/>
      <c r="R256" s="31"/>
    </row>
    <row r="257" spans="1:18" ht="15.75" customHeight="1" x14ac:dyDescent="0.2">
      <c r="A257" s="29"/>
      <c r="B257" s="29"/>
      <c r="C257" s="29"/>
      <c r="D257" s="29"/>
      <c r="E257" s="29"/>
      <c r="L257" s="31"/>
      <c r="P257" s="32"/>
      <c r="R257" s="31"/>
    </row>
    <row r="258" spans="1:18" ht="15.75" customHeight="1" x14ac:dyDescent="0.2">
      <c r="A258" s="29"/>
      <c r="B258" s="29"/>
      <c r="C258" s="29"/>
      <c r="D258" s="29"/>
      <c r="E258" s="29"/>
      <c r="L258" s="31"/>
      <c r="P258" s="32"/>
      <c r="R258" s="31"/>
    </row>
    <row r="259" spans="1:18" ht="15.75" customHeight="1" x14ac:dyDescent="0.2">
      <c r="A259" s="29"/>
      <c r="B259" s="29"/>
      <c r="C259" s="29"/>
      <c r="D259" s="29"/>
      <c r="E259" s="29"/>
      <c r="L259" s="31"/>
      <c r="P259" s="32"/>
      <c r="R259" s="31"/>
    </row>
    <row r="260" spans="1:18" ht="15.75" customHeight="1" x14ac:dyDescent="0.2">
      <c r="A260" s="29"/>
      <c r="B260" s="29"/>
      <c r="C260" s="29"/>
      <c r="D260" s="29"/>
      <c r="E260" s="29"/>
      <c r="L260" s="31"/>
      <c r="P260" s="32"/>
      <c r="R260" s="31"/>
    </row>
    <row r="261" spans="1:18" ht="15.75" customHeight="1" x14ac:dyDescent="0.2">
      <c r="A261" s="29"/>
      <c r="B261" s="29"/>
      <c r="C261" s="29"/>
      <c r="D261" s="29"/>
      <c r="E261" s="29"/>
      <c r="L261" s="31"/>
      <c r="P261" s="32"/>
      <c r="R261" s="31"/>
    </row>
    <row r="262" spans="1:18" ht="15.75" customHeight="1" x14ac:dyDescent="0.2">
      <c r="A262" s="29"/>
      <c r="B262" s="29"/>
      <c r="C262" s="29"/>
      <c r="D262" s="29"/>
      <c r="E262" s="29"/>
      <c r="L262" s="31"/>
      <c r="P262" s="32"/>
      <c r="R262" s="31"/>
    </row>
    <row r="263" spans="1:18" ht="15.75" customHeight="1" x14ac:dyDescent="0.2">
      <c r="A263" s="29"/>
      <c r="B263" s="29"/>
      <c r="C263" s="29"/>
      <c r="D263" s="29"/>
      <c r="E263" s="29"/>
      <c r="L263" s="31"/>
      <c r="P263" s="32"/>
      <c r="R263" s="31"/>
    </row>
    <row r="264" spans="1:18" ht="15.75" customHeight="1" x14ac:dyDescent="0.2">
      <c r="A264" s="29"/>
      <c r="B264" s="29"/>
      <c r="C264" s="29"/>
      <c r="D264" s="29"/>
      <c r="E264" s="29"/>
      <c r="L264" s="31"/>
      <c r="P264" s="32"/>
      <c r="R264" s="31"/>
    </row>
    <row r="265" spans="1:18" ht="15.75" customHeight="1" x14ac:dyDescent="0.2">
      <c r="A265" s="29"/>
      <c r="B265" s="29"/>
      <c r="C265" s="29"/>
      <c r="D265" s="29"/>
      <c r="E265" s="29"/>
      <c r="L265" s="31"/>
      <c r="P265" s="32"/>
      <c r="R265" s="31"/>
    </row>
    <row r="266" spans="1:18" ht="15.75" customHeight="1" x14ac:dyDescent="0.2">
      <c r="A266" s="29"/>
      <c r="B266" s="29"/>
      <c r="C266" s="29"/>
      <c r="D266" s="29"/>
      <c r="E266" s="29"/>
      <c r="L266" s="31"/>
      <c r="P266" s="32"/>
      <c r="R266" s="31"/>
    </row>
    <row r="267" spans="1:18" ht="15.75" customHeight="1" x14ac:dyDescent="0.2">
      <c r="A267" s="29"/>
      <c r="B267" s="29"/>
      <c r="C267" s="29"/>
      <c r="D267" s="29"/>
      <c r="E267" s="29"/>
      <c r="L267" s="31"/>
      <c r="P267" s="32"/>
      <c r="R267" s="31"/>
    </row>
    <row r="268" spans="1:18" ht="15.75" customHeight="1" x14ac:dyDescent="0.2">
      <c r="A268" s="29"/>
      <c r="B268" s="29"/>
      <c r="C268" s="29"/>
      <c r="D268" s="29"/>
      <c r="E268" s="29"/>
      <c r="L268" s="31"/>
      <c r="P268" s="32"/>
      <c r="R268" s="31"/>
    </row>
    <row r="269" spans="1:18" ht="15.75" customHeight="1" x14ac:dyDescent="0.2">
      <c r="A269" s="29"/>
      <c r="B269" s="29"/>
      <c r="C269" s="29"/>
      <c r="D269" s="29"/>
      <c r="E269" s="29"/>
      <c r="L269" s="31"/>
      <c r="P269" s="32"/>
      <c r="R269" s="31"/>
    </row>
    <row r="270" spans="1:18" ht="15.75" customHeight="1" x14ac:dyDescent="0.2">
      <c r="A270" s="29"/>
      <c r="B270" s="29"/>
      <c r="C270" s="29"/>
      <c r="D270" s="29"/>
      <c r="E270" s="29"/>
      <c r="L270" s="31"/>
      <c r="P270" s="32"/>
      <c r="R270" s="31"/>
    </row>
    <row r="271" spans="1:18" ht="15.75" customHeight="1" x14ac:dyDescent="0.2">
      <c r="A271" s="29"/>
      <c r="B271" s="29"/>
      <c r="C271" s="29"/>
      <c r="D271" s="29"/>
      <c r="E271" s="29"/>
      <c r="L271" s="31"/>
      <c r="P271" s="32"/>
      <c r="R271" s="31"/>
    </row>
    <row r="272" spans="1:18" ht="15.75" customHeight="1" x14ac:dyDescent="0.2">
      <c r="A272" s="29"/>
      <c r="B272" s="29"/>
      <c r="C272" s="29"/>
      <c r="D272" s="29"/>
      <c r="E272" s="29"/>
      <c r="L272" s="31"/>
      <c r="P272" s="32"/>
      <c r="R272" s="31"/>
    </row>
    <row r="273" spans="1:18" ht="15.75" customHeight="1" x14ac:dyDescent="0.2">
      <c r="A273" s="29"/>
      <c r="B273" s="29"/>
      <c r="C273" s="29"/>
      <c r="D273" s="29"/>
      <c r="E273" s="29"/>
      <c r="L273" s="31"/>
      <c r="P273" s="32"/>
      <c r="R273" s="31"/>
    </row>
    <row r="274" spans="1:18" ht="15.75" customHeight="1" x14ac:dyDescent="0.2">
      <c r="A274" s="29"/>
      <c r="B274" s="29"/>
      <c r="C274" s="29"/>
      <c r="D274" s="29"/>
      <c r="E274" s="29"/>
      <c r="L274" s="31"/>
      <c r="P274" s="32"/>
      <c r="R274" s="31"/>
    </row>
    <row r="275" spans="1:18" ht="15.75" customHeight="1" x14ac:dyDescent="0.2">
      <c r="A275" s="29"/>
      <c r="B275" s="29"/>
      <c r="C275" s="29"/>
      <c r="D275" s="29"/>
      <c r="E275" s="29"/>
      <c r="L275" s="31"/>
      <c r="P275" s="32"/>
      <c r="R275" s="31"/>
    </row>
    <row r="276" spans="1:18" ht="15.75" customHeight="1" x14ac:dyDescent="0.2">
      <c r="A276" s="29"/>
      <c r="B276" s="29"/>
      <c r="C276" s="29"/>
      <c r="D276" s="29"/>
      <c r="E276" s="29"/>
      <c r="L276" s="31"/>
      <c r="P276" s="32"/>
      <c r="R276" s="31"/>
    </row>
    <row r="277" spans="1:18" ht="15.75" customHeight="1" x14ac:dyDescent="0.2">
      <c r="A277" s="29"/>
      <c r="B277" s="29"/>
      <c r="C277" s="29"/>
      <c r="D277" s="29"/>
      <c r="E277" s="29"/>
      <c r="L277" s="31"/>
      <c r="P277" s="32"/>
      <c r="R277" s="31"/>
    </row>
    <row r="278" spans="1:18" ht="15.75" customHeight="1" x14ac:dyDescent="0.2">
      <c r="A278" s="29"/>
      <c r="B278" s="29"/>
      <c r="C278" s="29"/>
      <c r="D278" s="29"/>
      <c r="E278" s="29"/>
      <c r="L278" s="31"/>
      <c r="P278" s="32"/>
      <c r="R278" s="31"/>
    </row>
    <row r="279" spans="1:18" ht="15.75" customHeight="1" x14ac:dyDescent="0.2">
      <c r="A279" s="29"/>
      <c r="B279" s="29"/>
      <c r="C279" s="29"/>
      <c r="D279" s="29"/>
      <c r="E279" s="29"/>
      <c r="L279" s="31"/>
      <c r="P279" s="32"/>
      <c r="R279" s="31"/>
    </row>
    <row r="280" spans="1:18" ht="15.75" customHeight="1" x14ac:dyDescent="0.2">
      <c r="A280" s="29"/>
      <c r="B280" s="29"/>
      <c r="C280" s="29"/>
      <c r="D280" s="29"/>
      <c r="E280" s="29"/>
      <c r="L280" s="31"/>
      <c r="P280" s="32"/>
      <c r="R280" s="31"/>
    </row>
    <row r="281" spans="1:18" ht="15.75" customHeight="1" x14ac:dyDescent="0.2">
      <c r="A281" s="29"/>
      <c r="B281" s="29"/>
      <c r="C281" s="29"/>
      <c r="D281" s="29"/>
      <c r="E281" s="29"/>
      <c r="L281" s="31"/>
      <c r="P281" s="32"/>
      <c r="R281" s="31"/>
    </row>
    <row r="282" spans="1:18" ht="15.75" customHeight="1" x14ac:dyDescent="0.2">
      <c r="A282" s="29"/>
      <c r="B282" s="29"/>
      <c r="C282" s="29"/>
      <c r="D282" s="29"/>
      <c r="E282" s="29"/>
      <c r="L282" s="31"/>
      <c r="P282" s="32"/>
      <c r="R282" s="31"/>
    </row>
    <row r="283" spans="1:18" ht="15.75" customHeight="1" x14ac:dyDescent="0.2">
      <c r="A283" s="29"/>
      <c r="B283" s="29"/>
      <c r="C283" s="29"/>
      <c r="D283" s="29"/>
      <c r="E283" s="29"/>
      <c r="L283" s="31"/>
      <c r="P283" s="32"/>
      <c r="R283" s="31"/>
    </row>
    <row r="284" spans="1:18" ht="15.75" customHeight="1" x14ac:dyDescent="0.2">
      <c r="A284" s="29"/>
      <c r="B284" s="29"/>
      <c r="C284" s="29"/>
      <c r="D284" s="29"/>
      <c r="E284" s="29"/>
      <c r="L284" s="31"/>
      <c r="P284" s="32"/>
      <c r="R284" s="31"/>
    </row>
    <row r="285" spans="1:18" ht="15.75" customHeight="1" x14ac:dyDescent="0.2">
      <c r="A285" s="29"/>
      <c r="B285" s="29"/>
      <c r="C285" s="29"/>
      <c r="D285" s="29"/>
      <c r="E285" s="29"/>
      <c r="L285" s="31"/>
      <c r="P285" s="32"/>
      <c r="R285" s="31"/>
    </row>
    <row r="286" spans="1:18" ht="15.75" customHeight="1" x14ac:dyDescent="0.2">
      <c r="A286" s="29"/>
      <c r="B286" s="29"/>
      <c r="C286" s="29"/>
      <c r="D286" s="29"/>
      <c r="E286" s="29"/>
      <c r="L286" s="31"/>
      <c r="P286" s="32"/>
      <c r="R286" s="31"/>
    </row>
    <row r="287" spans="1:18" ht="15.75" customHeight="1" x14ac:dyDescent="0.2">
      <c r="A287" s="29"/>
      <c r="B287" s="29"/>
      <c r="C287" s="29"/>
      <c r="D287" s="29"/>
      <c r="E287" s="29"/>
      <c r="L287" s="31"/>
      <c r="P287" s="32"/>
      <c r="R287" s="31"/>
    </row>
    <row r="288" spans="1:18" ht="15.75" customHeight="1" x14ac:dyDescent="0.2">
      <c r="A288" s="29"/>
      <c r="B288" s="29"/>
      <c r="C288" s="29"/>
      <c r="D288" s="29"/>
      <c r="E288" s="29"/>
      <c r="L288" s="31"/>
      <c r="P288" s="32"/>
      <c r="R288" s="31"/>
    </row>
    <row r="289" spans="1:18" ht="15.75" customHeight="1" x14ac:dyDescent="0.2">
      <c r="A289" s="29"/>
      <c r="B289" s="29"/>
      <c r="C289" s="29"/>
      <c r="D289" s="29"/>
      <c r="E289" s="29"/>
      <c r="L289" s="31"/>
      <c r="P289" s="32"/>
      <c r="R289" s="31"/>
    </row>
    <row r="290" spans="1:18" ht="15.75" customHeight="1" x14ac:dyDescent="0.2">
      <c r="A290" s="29"/>
      <c r="B290" s="29"/>
      <c r="C290" s="29"/>
      <c r="D290" s="29"/>
      <c r="E290" s="29"/>
      <c r="L290" s="31"/>
      <c r="P290" s="32"/>
      <c r="R290" s="31"/>
    </row>
    <row r="291" spans="1:18" ht="15.75" customHeight="1" x14ac:dyDescent="0.2">
      <c r="A291" s="29"/>
      <c r="B291" s="29"/>
      <c r="C291" s="29"/>
      <c r="D291" s="29"/>
      <c r="E291" s="29"/>
      <c r="L291" s="31"/>
      <c r="P291" s="32"/>
      <c r="R291" s="31"/>
    </row>
    <row r="292" spans="1:18" ht="15.75" customHeight="1" x14ac:dyDescent="0.2">
      <c r="A292" s="29"/>
      <c r="B292" s="29"/>
      <c r="C292" s="29"/>
      <c r="D292" s="29"/>
      <c r="E292" s="29"/>
      <c r="L292" s="31"/>
      <c r="P292" s="32"/>
      <c r="R292" s="31"/>
    </row>
    <row r="293" spans="1:18" ht="15.75" customHeight="1" x14ac:dyDescent="0.2">
      <c r="A293" s="29"/>
      <c r="B293" s="29"/>
      <c r="C293" s="29"/>
      <c r="D293" s="29"/>
      <c r="E293" s="29"/>
      <c r="L293" s="31"/>
      <c r="P293" s="32"/>
      <c r="R293" s="31"/>
    </row>
    <row r="294" spans="1:18" ht="15.75" customHeight="1" x14ac:dyDescent="0.2">
      <c r="A294" s="29"/>
      <c r="B294" s="29"/>
      <c r="C294" s="29"/>
      <c r="D294" s="29"/>
      <c r="E294" s="29"/>
      <c r="L294" s="31"/>
      <c r="P294" s="32"/>
      <c r="R294" s="31"/>
    </row>
    <row r="295" spans="1:18" ht="15.75" customHeight="1" x14ac:dyDescent="0.2">
      <c r="A295" s="29"/>
      <c r="B295" s="29"/>
      <c r="C295" s="29"/>
      <c r="D295" s="29"/>
      <c r="E295" s="29"/>
      <c r="L295" s="31"/>
      <c r="P295" s="32"/>
      <c r="R295" s="31"/>
    </row>
    <row r="296" spans="1:18" ht="15.75" customHeight="1" x14ac:dyDescent="0.2">
      <c r="A296" s="29"/>
      <c r="B296" s="29"/>
      <c r="C296" s="29"/>
      <c r="D296" s="29"/>
      <c r="E296" s="29"/>
      <c r="L296" s="31"/>
      <c r="P296" s="32"/>
      <c r="R296" s="31"/>
    </row>
    <row r="297" spans="1:18" ht="15.75" customHeight="1" x14ac:dyDescent="0.2">
      <c r="A297" s="29"/>
      <c r="B297" s="29"/>
      <c r="C297" s="29"/>
      <c r="D297" s="29"/>
      <c r="E297" s="29"/>
      <c r="L297" s="31"/>
      <c r="P297" s="32"/>
      <c r="R297" s="31"/>
    </row>
    <row r="298" spans="1:18" ht="15.75" customHeight="1" x14ac:dyDescent="0.2">
      <c r="A298" s="29"/>
      <c r="B298" s="29"/>
      <c r="C298" s="29"/>
      <c r="D298" s="29"/>
      <c r="E298" s="29"/>
      <c r="L298" s="31"/>
      <c r="P298" s="32"/>
      <c r="R298" s="31"/>
    </row>
    <row r="299" spans="1:18" ht="15.75" customHeight="1" x14ac:dyDescent="0.2">
      <c r="A299" s="29"/>
      <c r="B299" s="29"/>
      <c r="C299" s="29"/>
      <c r="D299" s="29"/>
      <c r="E299" s="29"/>
      <c r="L299" s="31"/>
      <c r="P299" s="32"/>
      <c r="R299" s="31"/>
    </row>
    <row r="300" spans="1:18" ht="15.75" customHeight="1" x14ac:dyDescent="0.2">
      <c r="A300" s="29"/>
      <c r="B300" s="29"/>
      <c r="C300" s="29"/>
      <c r="D300" s="29"/>
      <c r="E300" s="29"/>
      <c r="L300" s="31"/>
      <c r="P300" s="32"/>
      <c r="R300" s="31"/>
    </row>
    <row r="301" spans="1:18" ht="15.75" customHeight="1" x14ac:dyDescent="0.2">
      <c r="A301" s="29"/>
      <c r="B301" s="29"/>
      <c r="C301" s="29"/>
      <c r="D301" s="29"/>
      <c r="E301" s="29"/>
      <c r="L301" s="31"/>
      <c r="P301" s="32"/>
      <c r="R301" s="31"/>
    </row>
    <row r="302" spans="1:18" ht="15.75" customHeight="1" x14ac:dyDescent="0.2">
      <c r="A302" s="29"/>
      <c r="B302" s="29"/>
      <c r="C302" s="29"/>
      <c r="D302" s="29"/>
      <c r="E302" s="29"/>
      <c r="L302" s="31"/>
      <c r="P302" s="32"/>
      <c r="R302" s="31"/>
    </row>
    <row r="303" spans="1:18" ht="15.75" customHeight="1" x14ac:dyDescent="0.2">
      <c r="A303" s="29"/>
      <c r="B303" s="29"/>
      <c r="C303" s="29"/>
      <c r="D303" s="29"/>
      <c r="E303" s="29"/>
      <c r="L303" s="31"/>
      <c r="P303" s="32"/>
      <c r="R303" s="31"/>
    </row>
    <row r="304" spans="1:18" ht="15.75" customHeight="1" x14ac:dyDescent="0.2">
      <c r="A304" s="29"/>
      <c r="B304" s="29"/>
      <c r="C304" s="29"/>
      <c r="D304" s="29"/>
      <c r="E304" s="29"/>
      <c r="L304" s="31"/>
      <c r="P304" s="32"/>
      <c r="R304" s="31"/>
    </row>
    <row r="305" spans="1:18" ht="15.75" customHeight="1" x14ac:dyDescent="0.2">
      <c r="A305" s="29"/>
      <c r="B305" s="29"/>
      <c r="C305" s="29"/>
      <c r="D305" s="29"/>
      <c r="E305" s="29"/>
      <c r="L305" s="31"/>
      <c r="P305" s="32"/>
      <c r="R305" s="31"/>
    </row>
    <row r="306" spans="1:18" ht="15.75" customHeight="1" x14ac:dyDescent="0.2">
      <c r="A306" s="29"/>
      <c r="B306" s="29"/>
      <c r="C306" s="29"/>
      <c r="D306" s="29"/>
      <c r="E306" s="29"/>
      <c r="L306" s="31"/>
      <c r="P306" s="32"/>
      <c r="R306" s="31"/>
    </row>
    <row r="307" spans="1:18" ht="15.75" customHeight="1" x14ac:dyDescent="0.2">
      <c r="A307" s="29"/>
      <c r="B307" s="29"/>
      <c r="C307" s="29"/>
      <c r="D307" s="29"/>
      <c r="E307" s="29"/>
      <c r="L307" s="31"/>
      <c r="P307" s="32"/>
      <c r="R307" s="31"/>
    </row>
    <row r="308" spans="1:18" ht="15.75" customHeight="1" x14ac:dyDescent="0.2">
      <c r="A308" s="29"/>
      <c r="B308" s="29"/>
      <c r="C308" s="29"/>
      <c r="D308" s="29"/>
      <c r="E308" s="29"/>
      <c r="L308" s="31"/>
      <c r="P308" s="32"/>
      <c r="R308" s="31"/>
    </row>
    <row r="309" spans="1:18" ht="15.75" customHeight="1" x14ac:dyDescent="0.2">
      <c r="A309" s="29"/>
      <c r="B309" s="29"/>
      <c r="C309" s="29"/>
      <c r="D309" s="29"/>
      <c r="E309" s="29"/>
      <c r="L309" s="31"/>
      <c r="P309" s="32"/>
      <c r="R309" s="31"/>
    </row>
    <row r="310" spans="1:18" ht="15.75" customHeight="1" x14ac:dyDescent="0.2">
      <c r="A310" s="29"/>
      <c r="B310" s="29"/>
      <c r="C310" s="29"/>
      <c r="D310" s="29"/>
      <c r="E310" s="29"/>
      <c r="L310" s="31"/>
      <c r="P310" s="32"/>
      <c r="R310" s="31"/>
    </row>
    <row r="311" spans="1:18" ht="15.75" customHeight="1" x14ac:dyDescent="0.2">
      <c r="A311" s="29"/>
      <c r="B311" s="29"/>
      <c r="C311" s="29"/>
      <c r="D311" s="29"/>
      <c r="E311" s="29"/>
      <c r="L311" s="31"/>
      <c r="P311" s="32"/>
      <c r="R311" s="31"/>
    </row>
    <row r="312" spans="1:18" ht="15.75" customHeight="1" x14ac:dyDescent="0.2">
      <c r="A312" s="29"/>
      <c r="B312" s="29"/>
      <c r="C312" s="29"/>
      <c r="D312" s="29"/>
      <c r="E312" s="29"/>
      <c r="L312" s="31"/>
      <c r="P312" s="32"/>
      <c r="R312" s="31"/>
    </row>
    <row r="313" spans="1:18" ht="15.75" customHeight="1" x14ac:dyDescent="0.2">
      <c r="A313" s="29"/>
      <c r="B313" s="29"/>
      <c r="C313" s="29"/>
      <c r="D313" s="29"/>
      <c r="E313" s="29"/>
      <c r="L313" s="31"/>
      <c r="P313" s="32"/>
      <c r="R313" s="31"/>
    </row>
    <row r="314" spans="1:18" ht="15.75" customHeight="1" x14ac:dyDescent="0.2">
      <c r="A314" s="29"/>
      <c r="B314" s="29"/>
      <c r="C314" s="29"/>
      <c r="D314" s="29"/>
      <c r="E314" s="29"/>
      <c r="L314" s="31"/>
      <c r="P314" s="32"/>
      <c r="R314" s="31"/>
    </row>
    <row r="315" spans="1:18" ht="15.75" customHeight="1" x14ac:dyDescent="0.2">
      <c r="A315" s="29"/>
      <c r="B315" s="29"/>
      <c r="C315" s="29"/>
      <c r="D315" s="29"/>
      <c r="E315" s="29"/>
      <c r="L315" s="31"/>
      <c r="P315" s="32"/>
      <c r="R315" s="31"/>
    </row>
    <row r="316" spans="1:18" ht="15.75" customHeight="1" x14ac:dyDescent="0.2">
      <c r="A316" s="29"/>
      <c r="B316" s="29"/>
      <c r="C316" s="29"/>
      <c r="D316" s="29"/>
      <c r="E316" s="29"/>
      <c r="L316" s="31"/>
      <c r="P316" s="32"/>
      <c r="R316" s="31"/>
    </row>
    <row r="317" spans="1:18" ht="15.75" customHeight="1" x14ac:dyDescent="0.2">
      <c r="A317" s="29"/>
      <c r="B317" s="29"/>
      <c r="C317" s="29"/>
      <c r="D317" s="29"/>
      <c r="E317" s="29"/>
      <c r="L317" s="31"/>
      <c r="P317" s="32"/>
      <c r="R317" s="31"/>
    </row>
    <row r="318" spans="1:18" ht="15.75" customHeight="1" x14ac:dyDescent="0.2">
      <c r="A318" s="29"/>
      <c r="B318" s="29"/>
      <c r="C318" s="29"/>
      <c r="D318" s="29"/>
      <c r="E318" s="29"/>
      <c r="L318" s="31"/>
      <c r="P318" s="32"/>
      <c r="R318" s="31"/>
    </row>
    <row r="319" spans="1:18" ht="15.75" customHeight="1" x14ac:dyDescent="0.2">
      <c r="A319" s="29"/>
      <c r="B319" s="29"/>
      <c r="C319" s="29"/>
      <c r="D319" s="29"/>
      <c r="E319" s="29"/>
      <c r="L319" s="31"/>
      <c r="P319" s="32"/>
      <c r="R319" s="31"/>
    </row>
    <row r="320" spans="1:18" ht="15.75" customHeight="1" x14ac:dyDescent="0.2">
      <c r="A320" s="29"/>
      <c r="B320" s="29"/>
      <c r="C320" s="29"/>
      <c r="D320" s="29"/>
      <c r="E320" s="29"/>
      <c r="L320" s="31"/>
      <c r="P320" s="32"/>
      <c r="R320" s="31"/>
    </row>
    <row r="321" spans="1:18" ht="15.75" customHeight="1" x14ac:dyDescent="0.2">
      <c r="A321" s="29"/>
      <c r="B321" s="29"/>
      <c r="C321" s="29"/>
      <c r="D321" s="29"/>
      <c r="E321" s="29"/>
      <c r="L321" s="31"/>
      <c r="P321" s="32"/>
      <c r="R321" s="31"/>
    </row>
    <row r="322" spans="1:18" ht="15.75" customHeight="1" x14ac:dyDescent="0.2">
      <c r="A322" s="29"/>
      <c r="B322" s="29"/>
      <c r="C322" s="29"/>
      <c r="D322" s="29"/>
      <c r="E322" s="29"/>
      <c r="L322" s="31"/>
      <c r="P322" s="32"/>
      <c r="R322" s="31"/>
    </row>
    <row r="323" spans="1:18" ht="15.75" customHeight="1" x14ac:dyDescent="0.2">
      <c r="A323" s="29"/>
      <c r="B323" s="29"/>
      <c r="C323" s="29"/>
      <c r="D323" s="29"/>
      <c r="E323" s="29"/>
      <c r="L323" s="31"/>
      <c r="P323" s="32"/>
      <c r="R323" s="31"/>
    </row>
    <row r="324" spans="1:18" ht="15.75" customHeight="1" x14ac:dyDescent="0.2">
      <c r="A324" s="29"/>
      <c r="B324" s="29"/>
      <c r="C324" s="29"/>
      <c r="D324" s="29"/>
      <c r="E324" s="29"/>
      <c r="L324" s="31"/>
      <c r="P324" s="32"/>
      <c r="R324" s="31"/>
    </row>
    <row r="325" spans="1:18" ht="15.75" customHeight="1" x14ac:dyDescent="0.2">
      <c r="A325" s="29"/>
      <c r="B325" s="29"/>
      <c r="C325" s="29"/>
      <c r="D325" s="29"/>
      <c r="E325" s="29"/>
      <c r="L325" s="31"/>
      <c r="P325" s="32"/>
      <c r="R325" s="31"/>
    </row>
    <row r="326" spans="1:18" ht="15.75" customHeight="1" x14ac:dyDescent="0.2">
      <c r="A326" s="29"/>
      <c r="B326" s="29"/>
      <c r="C326" s="29"/>
      <c r="D326" s="29"/>
      <c r="E326" s="29"/>
      <c r="L326" s="31"/>
      <c r="P326" s="32"/>
      <c r="R326" s="31"/>
    </row>
    <row r="327" spans="1:18" ht="15.75" customHeight="1" x14ac:dyDescent="0.2">
      <c r="A327" s="29"/>
      <c r="B327" s="29"/>
      <c r="C327" s="29"/>
      <c r="D327" s="29"/>
      <c r="E327" s="29"/>
      <c r="L327" s="31"/>
      <c r="P327" s="32"/>
      <c r="R327" s="31"/>
    </row>
    <row r="328" spans="1:18" ht="15.75" customHeight="1" x14ac:dyDescent="0.2">
      <c r="A328" s="29"/>
      <c r="B328" s="29"/>
      <c r="C328" s="29"/>
      <c r="D328" s="29"/>
      <c r="E328" s="29"/>
      <c r="L328" s="31"/>
      <c r="P328" s="32"/>
      <c r="R328" s="31"/>
    </row>
    <row r="329" spans="1:18" ht="15.75" customHeight="1" x14ac:dyDescent="0.2">
      <c r="A329" s="29"/>
      <c r="B329" s="29"/>
      <c r="C329" s="29"/>
      <c r="D329" s="29"/>
      <c r="E329" s="29"/>
      <c r="L329" s="31"/>
      <c r="P329" s="32"/>
      <c r="R329" s="31"/>
    </row>
    <row r="330" spans="1:18" ht="15.75" customHeight="1" x14ac:dyDescent="0.2">
      <c r="A330" s="29"/>
      <c r="B330" s="29"/>
      <c r="C330" s="29"/>
      <c r="D330" s="29"/>
      <c r="E330" s="29"/>
      <c r="L330" s="31"/>
      <c r="P330" s="32"/>
      <c r="R330" s="31"/>
    </row>
    <row r="331" spans="1:18" ht="15.75" customHeight="1" x14ac:dyDescent="0.2">
      <c r="A331" s="29"/>
      <c r="B331" s="29"/>
      <c r="C331" s="29"/>
      <c r="D331" s="29"/>
      <c r="E331" s="29"/>
      <c r="L331" s="31"/>
      <c r="P331" s="32"/>
      <c r="R331" s="31"/>
    </row>
    <row r="332" spans="1:18" ht="15.75" customHeight="1" x14ac:dyDescent="0.2">
      <c r="A332" s="29"/>
      <c r="B332" s="29"/>
      <c r="C332" s="29"/>
      <c r="D332" s="29"/>
      <c r="E332" s="29"/>
      <c r="L332" s="31"/>
      <c r="P332" s="32"/>
      <c r="R332" s="31"/>
    </row>
    <row r="333" spans="1:18" ht="15.75" customHeight="1" x14ac:dyDescent="0.2">
      <c r="A333" s="29"/>
      <c r="B333" s="29"/>
      <c r="C333" s="29"/>
      <c r="D333" s="29"/>
      <c r="E333" s="29"/>
      <c r="L333" s="31"/>
      <c r="P333" s="32"/>
      <c r="R333" s="31"/>
    </row>
    <row r="334" spans="1:18" ht="15.75" customHeight="1" x14ac:dyDescent="0.2">
      <c r="A334" s="29"/>
      <c r="B334" s="29"/>
      <c r="C334" s="29"/>
      <c r="D334" s="29"/>
      <c r="E334" s="29"/>
      <c r="L334" s="31"/>
      <c r="P334" s="32"/>
      <c r="R334" s="31"/>
    </row>
    <row r="335" spans="1:18" ht="15.75" customHeight="1" x14ac:dyDescent="0.2">
      <c r="A335" s="29"/>
      <c r="B335" s="29"/>
      <c r="C335" s="29"/>
      <c r="D335" s="29"/>
      <c r="E335" s="29"/>
      <c r="L335" s="31"/>
      <c r="P335" s="32"/>
      <c r="R335" s="31"/>
    </row>
    <row r="336" spans="1:18" ht="15.75" customHeight="1" x14ac:dyDescent="0.2">
      <c r="A336" s="29"/>
      <c r="B336" s="29"/>
      <c r="C336" s="29"/>
      <c r="D336" s="29"/>
      <c r="E336" s="29"/>
      <c r="L336" s="31"/>
      <c r="P336" s="32"/>
      <c r="R336" s="31"/>
    </row>
    <row r="337" spans="1:18" ht="15.75" customHeight="1" x14ac:dyDescent="0.2">
      <c r="A337" s="29"/>
      <c r="B337" s="29"/>
      <c r="C337" s="29"/>
      <c r="D337" s="29"/>
      <c r="E337" s="29"/>
      <c r="L337" s="31"/>
      <c r="P337" s="32"/>
      <c r="R337" s="31"/>
    </row>
    <row r="338" spans="1:18" ht="15.75" customHeight="1" x14ac:dyDescent="0.2">
      <c r="A338" s="29"/>
      <c r="B338" s="29"/>
      <c r="C338" s="29"/>
      <c r="D338" s="29"/>
      <c r="E338" s="29"/>
      <c r="L338" s="31"/>
      <c r="P338" s="32"/>
      <c r="R338" s="31"/>
    </row>
    <row r="339" spans="1:18" ht="15.75" customHeight="1" x14ac:dyDescent="0.2">
      <c r="A339" s="29"/>
      <c r="B339" s="29"/>
      <c r="C339" s="29"/>
      <c r="D339" s="29"/>
      <c r="E339" s="29"/>
      <c r="L339" s="31"/>
      <c r="P339" s="32"/>
      <c r="R339" s="31"/>
    </row>
    <row r="340" spans="1:18" ht="15.75" customHeight="1" x14ac:dyDescent="0.2">
      <c r="A340" s="29"/>
      <c r="B340" s="29"/>
      <c r="C340" s="29"/>
      <c r="D340" s="29"/>
      <c r="E340" s="29"/>
      <c r="L340" s="31"/>
      <c r="P340" s="32"/>
      <c r="R340" s="31"/>
    </row>
    <row r="341" spans="1:18" ht="15.75" customHeight="1" x14ac:dyDescent="0.2">
      <c r="A341" s="29"/>
      <c r="B341" s="29"/>
      <c r="C341" s="29"/>
      <c r="D341" s="29"/>
      <c r="E341" s="29"/>
      <c r="L341" s="31"/>
      <c r="P341" s="32"/>
      <c r="R341" s="31"/>
    </row>
    <row r="342" spans="1:18" ht="15.75" customHeight="1" x14ac:dyDescent="0.2">
      <c r="A342" s="29"/>
      <c r="B342" s="29"/>
      <c r="C342" s="29"/>
      <c r="D342" s="29"/>
      <c r="E342" s="29"/>
      <c r="L342" s="31"/>
      <c r="P342" s="32"/>
      <c r="R342" s="31"/>
    </row>
    <row r="343" spans="1:18" ht="15.75" customHeight="1" x14ac:dyDescent="0.2">
      <c r="A343" s="29"/>
      <c r="B343" s="29"/>
      <c r="C343" s="29"/>
      <c r="D343" s="29"/>
      <c r="E343" s="29"/>
      <c r="L343" s="31"/>
      <c r="P343" s="32"/>
      <c r="R343" s="31"/>
    </row>
    <row r="344" spans="1:18" ht="15.75" customHeight="1" x14ac:dyDescent="0.2">
      <c r="A344" s="29"/>
      <c r="B344" s="29"/>
      <c r="C344" s="29"/>
      <c r="D344" s="29"/>
      <c r="E344" s="29"/>
      <c r="L344" s="31"/>
      <c r="P344" s="32"/>
      <c r="R344" s="31"/>
    </row>
    <row r="345" spans="1:18" ht="15.75" customHeight="1" x14ac:dyDescent="0.2">
      <c r="A345" s="29"/>
      <c r="B345" s="29"/>
      <c r="C345" s="29"/>
      <c r="D345" s="29"/>
      <c r="E345" s="29"/>
      <c r="L345" s="31"/>
      <c r="P345" s="32"/>
      <c r="R345" s="31"/>
    </row>
    <row r="346" spans="1:18" ht="15.75" customHeight="1" x14ac:dyDescent="0.2">
      <c r="A346" s="29"/>
      <c r="B346" s="29"/>
      <c r="C346" s="29"/>
      <c r="D346" s="29"/>
      <c r="E346" s="29"/>
      <c r="L346" s="31"/>
      <c r="P346" s="32"/>
      <c r="R346" s="31"/>
    </row>
    <row r="347" spans="1:18" ht="15.75" customHeight="1" x14ac:dyDescent="0.2">
      <c r="A347" s="29"/>
      <c r="B347" s="29"/>
      <c r="C347" s="29"/>
      <c r="D347" s="29"/>
      <c r="E347" s="29"/>
      <c r="L347" s="31"/>
      <c r="P347" s="32"/>
      <c r="R347" s="31"/>
    </row>
    <row r="348" spans="1:18" ht="15.75" customHeight="1" x14ac:dyDescent="0.2">
      <c r="A348" s="29"/>
      <c r="B348" s="29"/>
      <c r="C348" s="29"/>
      <c r="D348" s="29"/>
      <c r="E348" s="29"/>
      <c r="L348" s="31"/>
      <c r="P348" s="32"/>
      <c r="R348" s="31"/>
    </row>
    <row r="349" spans="1:18" ht="15.75" customHeight="1" x14ac:dyDescent="0.2">
      <c r="A349" s="29"/>
      <c r="B349" s="29"/>
      <c r="C349" s="29"/>
      <c r="D349" s="29"/>
      <c r="E349" s="29"/>
      <c r="L349" s="31"/>
      <c r="P349" s="32"/>
      <c r="R349" s="31"/>
    </row>
    <row r="350" spans="1:18" ht="15.75" customHeight="1" x14ac:dyDescent="0.2">
      <c r="A350" s="29"/>
      <c r="B350" s="29"/>
      <c r="C350" s="29"/>
      <c r="D350" s="29"/>
      <c r="E350" s="29"/>
      <c r="L350" s="31"/>
      <c r="P350" s="32"/>
      <c r="R350" s="31"/>
    </row>
    <row r="351" spans="1:18" ht="15.75" customHeight="1" x14ac:dyDescent="0.2">
      <c r="A351" s="29"/>
      <c r="B351" s="29"/>
      <c r="C351" s="29"/>
      <c r="D351" s="29"/>
      <c r="E351" s="29"/>
      <c r="L351" s="31"/>
      <c r="P351" s="32"/>
      <c r="R351" s="31"/>
    </row>
    <row r="352" spans="1:18" ht="15.75" customHeight="1" x14ac:dyDescent="0.2">
      <c r="A352" s="29"/>
      <c r="B352" s="29"/>
      <c r="C352" s="29"/>
      <c r="D352" s="29"/>
      <c r="E352" s="29"/>
      <c r="L352" s="31"/>
      <c r="P352" s="32"/>
      <c r="R352" s="31"/>
    </row>
    <row r="353" spans="1:18" ht="15.75" customHeight="1" x14ac:dyDescent="0.2">
      <c r="A353" s="29"/>
      <c r="B353" s="29"/>
      <c r="C353" s="29"/>
      <c r="D353" s="29"/>
      <c r="E353" s="29"/>
      <c r="L353" s="31"/>
      <c r="P353" s="32"/>
      <c r="R353" s="31"/>
    </row>
    <row r="354" spans="1:18" ht="15.75" customHeight="1" x14ac:dyDescent="0.2">
      <c r="A354" s="29"/>
      <c r="B354" s="29"/>
      <c r="C354" s="29"/>
      <c r="D354" s="29"/>
      <c r="E354" s="29"/>
      <c r="L354" s="31"/>
      <c r="P354" s="32"/>
      <c r="R354" s="31"/>
    </row>
    <row r="355" spans="1:18" ht="15.75" customHeight="1" x14ac:dyDescent="0.2">
      <c r="A355" s="29"/>
      <c r="B355" s="29"/>
      <c r="C355" s="29"/>
      <c r="D355" s="29"/>
      <c r="E355" s="29"/>
      <c r="L355" s="31"/>
      <c r="P355" s="32"/>
      <c r="R355" s="31"/>
    </row>
    <row r="356" spans="1:18" ht="15.75" customHeight="1" x14ac:dyDescent="0.2">
      <c r="A356" s="29"/>
      <c r="B356" s="29"/>
      <c r="C356" s="29"/>
      <c r="D356" s="29"/>
      <c r="E356" s="29"/>
      <c r="L356" s="31"/>
      <c r="P356" s="32"/>
      <c r="R356" s="31"/>
    </row>
    <row r="357" spans="1:18" ht="15.75" customHeight="1" x14ac:dyDescent="0.2">
      <c r="A357" s="29"/>
      <c r="B357" s="29"/>
      <c r="C357" s="29"/>
      <c r="D357" s="29"/>
      <c r="E357" s="29"/>
      <c r="L357" s="31"/>
      <c r="P357" s="32"/>
      <c r="R357" s="31"/>
    </row>
    <row r="358" spans="1:18" ht="15.75" customHeight="1" x14ac:dyDescent="0.2">
      <c r="A358" s="29"/>
      <c r="B358" s="29"/>
      <c r="C358" s="29"/>
      <c r="D358" s="29"/>
      <c r="E358" s="29"/>
      <c r="L358" s="31"/>
      <c r="P358" s="32"/>
      <c r="R358" s="31"/>
    </row>
    <row r="359" spans="1:18" ht="15.75" customHeight="1" x14ac:dyDescent="0.2">
      <c r="A359" s="29"/>
      <c r="B359" s="29"/>
      <c r="C359" s="29"/>
      <c r="D359" s="29"/>
      <c r="E359" s="29"/>
      <c r="L359" s="31"/>
      <c r="P359" s="32"/>
      <c r="R359" s="31"/>
    </row>
    <row r="360" spans="1:18" ht="15.75" customHeight="1" x14ac:dyDescent="0.2">
      <c r="A360" s="29"/>
      <c r="B360" s="29"/>
      <c r="C360" s="29"/>
      <c r="D360" s="29"/>
      <c r="E360" s="29"/>
      <c r="L360" s="31"/>
      <c r="P360" s="32"/>
      <c r="R360" s="31"/>
    </row>
    <row r="361" spans="1:18" ht="15.75" customHeight="1" x14ac:dyDescent="0.2">
      <c r="A361" s="29"/>
      <c r="B361" s="29"/>
      <c r="C361" s="29"/>
      <c r="D361" s="29"/>
      <c r="E361" s="29"/>
      <c r="L361" s="31"/>
      <c r="P361" s="32"/>
      <c r="R361" s="31"/>
    </row>
    <row r="362" spans="1:18" ht="15.75" customHeight="1" x14ac:dyDescent="0.2">
      <c r="A362" s="29"/>
      <c r="B362" s="29"/>
      <c r="C362" s="29"/>
      <c r="D362" s="29"/>
      <c r="E362" s="29"/>
      <c r="L362" s="31"/>
      <c r="P362" s="32"/>
      <c r="R362" s="31"/>
    </row>
    <row r="363" spans="1:18" ht="15.75" customHeight="1" x14ac:dyDescent="0.2">
      <c r="A363" s="29"/>
      <c r="B363" s="29"/>
      <c r="C363" s="29"/>
      <c r="D363" s="29"/>
      <c r="E363" s="29"/>
      <c r="L363" s="31"/>
      <c r="P363" s="32"/>
      <c r="R363" s="31"/>
    </row>
    <row r="364" spans="1:18" ht="15.75" customHeight="1" x14ac:dyDescent="0.2">
      <c r="A364" s="29"/>
      <c r="B364" s="29"/>
      <c r="C364" s="29"/>
      <c r="D364" s="29"/>
      <c r="E364" s="29"/>
      <c r="L364" s="31"/>
      <c r="P364" s="32"/>
      <c r="R364" s="31"/>
    </row>
    <row r="365" spans="1:18" ht="15.75" customHeight="1" x14ac:dyDescent="0.2">
      <c r="A365" s="29"/>
      <c r="B365" s="29"/>
      <c r="C365" s="29"/>
      <c r="D365" s="29"/>
      <c r="E365" s="29"/>
      <c r="L365" s="31"/>
      <c r="P365" s="32"/>
      <c r="R365" s="31"/>
    </row>
    <row r="366" spans="1:18" ht="15.75" customHeight="1" x14ac:dyDescent="0.2">
      <c r="A366" s="29"/>
      <c r="B366" s="29"/>
      <c r="C366" s="29"/>
      <c r="D366" s="29"/>
      <c r="E366" s="29"/>
      <c r="L366" s="31"/>
      <c r="P366" s="32"/>
      <c r="R366" s="31"/>
    </row>
    <row r="367" spans="1:18" ht="15.75" customHeight="1" x14ac:dyDescent="0.2">
      <c r="A367" s="29"/>
      <c r="B367" s="29"/>
      <c r="C367" s="29"/>
      <c r="D367" s="29"/>
      <c r="E367" s="29"/>
      <c r="L367" s="31"/>
      <c r="P367" s="32"/>
      <c r="R367" s="31"/>
    </row>
    <row r="368" spans="1:18" ht="15.75" customHeight="1" x14ac:dyDescent="0.2">
      <c r="A368" s="29"/>
      <c r="B368" s="29"/>
      <c r="C368" s="29"/>
      <c r="D368" s="29"/>
      <c r="E368" s="29"/>
      <c r="L368" s="31"/>
      <c r="P368" s="32"/>
      <c r="R368" s="31"/>
    </row>
    <row r="369" spans="1:18" ht="15.75" customHeight="1" x14ac:dyDescent="0.2">
      <c r="A369" s="29"/>
      <c r="B369" s="29"/>
      <c r="C369" s="29"/>
      <c r="D369" s="29"/>
      <c r="E369" s="29"/>
      <c r="L369" s="31"/>
      <c r="P369" s="32"/>
      <c r="R369" s="31"/>
    </row>
    <row r="370" spans="1:18" ht="15.75" customHeight="1" x14ac:dyDescent="0.2">
      <c r="A370" s="29"/>
      <c r="B370" s="29"/>
      <c r="C370" s="29"/>
      <c r="D370" s="29"/>
      <c r="E370" s="29"/>
      <c r="L370" s="31"/>
      <c r="P370" s="32"/>
      <c r="R370" s="31"/>
    </row>
    <row r="371" spans="1:18" ht="15.75" customHeight="1" x14ac:dyDescent="0.2">
      <c r="A371" s="29"/>
      <c r="B371" s="29"/>
      <c r="C371" s="29"/>
      <c r="D371" s="29"/>
      <c r="E371" s="29"/>
      <c r="L371" s="31"/>
      <c r="P371" s="32"/>
      <c r="R371" s="31"/>
    </row>
    <row r="372" spans="1:18" ht="15.75" customHeight="1" x14ac:dyDescent="0.2">
      <c r="A372" s="29"/>
      <c r="B372" s="29"/>
      <c r="C372" s="29"/>
      <c r="D372" s="29"/>
      <c r="E372" s="29"/>
      <c r="L372" s="31"/>
      <c r="P372" s="32"/>
      <c r="R372" s="31"/>
    </row>
    <row r="373" spans="1:18" ht="15.75" customHeight="1" x14ac:dyDescent="0.2">
      <c r="A373" s="29"/>
      <c r="B373" s="29"/>
      <c r="C373" s="29"/>
      <c r="D373" s="29"/>
      <c r="E373" s="29"/>
      <c r="L373" s="31"/>
      <c r="P373" s="32"/>
      <c r="R373" s="31"/>
    </row>
    <row r="374" spans="1:18" ht="15.75" customHeight="1" x14ac:dyDescent="0.2">
      <c r="A374" s="29"/>
      <c r="B374" s="29"/>
      <c r="C374" s="29"/>
      <c r="D374" s="29"/>
      <c r="E374" s="29"/>
      <c r="L374" s="31"/>
      <c r="P374" s="32"/>
      <c r="R374" s="31"/>
    </row>
    <row r="375" spans="1:18" ht="15.75" customHeight="1" x14ac:dyDescent="0.2">
      <c r="A375" s="29"/>
      <c r="B375" s="29"/>
      <c r="C375" s="29"/>
      <c r="D375" s="29"/>
      <c r="E375" s="29"/>
      <c r="L375" s="31"/>
      <c r="P375" s="32"/>
      <c r="R375" s="31"/>
    </row>
    <row r="376" spans="1:18" ht="15.75" customHeight="1" x14ac:dyDescent="0.2">
      <c r="A376" s="29"/>
      <c r="B376" s="29"/>
      <c r="C376" s="29"/>
      <c r="D376" s="29"/>
      <c r="E376" s="29"/>
      <c r="L376" s="31"/>
      <c r="P376" s="32"/>
      <c r="R376" s="31"/>
    </row>
    <row r="377" spans="1:18" ht="15.75" customHeight="1" x14ac:dyDescent="0.2">
      <c r="A377" s="29"/>
      <c r="B377" s="29"/>
      <c r="C377" s="29"/>
      <c r="D377" s="29"/>
      <c r="E377" s="29"/>
      <c r="L377" s="31"/>
      <c r="P377" s="32"/>
      <c r="R377" s="31"/>
    </row>
    <row r="378" spans="1:18" ht="15.75" customHeight="1" x14ac:dyDescent="0.2">
      <c r="A378" s="29"/>
      <c r="B378" s="29"/>
      <c r="C378" s="29"/>
      <c r="D378" s="29"/>
      <c r="E378" s="29"/>
      <c r="L378" s="31"/>
      <c r="P378" s="32"/>
      <c r="R378" s="31"/>
    </row>
    <row r="379" spans="1:18" ht="15.75" customHeight="1" x14ac:dyDescent="0.2">
      <c r="A379" s="29"/>
      <c r="B379" s="29"/>
      <c r="C379" s="29"/>
      <c r="D379" s="29"/>
      <c r="E379" s="29"/>
      <c r="L379" s="31"/>
      <c r="P379" s="32"/>
      <c r="R379" s="31"/>
    </row>
    <row r="380" spans="1:18" ht="15.75" customHeight="1" x14ac:dyDescent="0.2">
      <c r="A380" s="29"/>
      <c r="B380" s="29"/>
      <c r="C380" s="29"/>
      <c r="D380" s="29"/>
      <c r="E380" s="29"/>
      <c r="L380" s="31"/>
      <c r="P380" s="32"/>
      <c r="R380" s="31"/>
    </row>
    <row r="381" spans="1:18" ht="15.75" customHeight="1" x14ac:dyDescent="0.2">
      <c r="A381" s="29"/>
      <c r="B381" s="29"/>
      <c r="C381" s="29"/>
      <c r="D381" s="29"/>
      <c r="E381" s="29"/>
      <c r="L381" s="31"/>
      <c r="P381" s="32"/>
      <c r="R381" s="31"/>
    </row>
    <row r="382" spans="1:18" ht="15.75" customHeight="1" x14ac:dyDescent="0.2">
      <c r="A382" s="29"/>
      <c r="B382" s="29"/>
      <c r="C382" s="29"/>
      <c r="D382" s="29"/>
      <c r="E382" s="29"/>
      <c r="L382" s="31"/>
      <c r="P382" s="32"/>
      <c r="R382" s="31"/>
    </row>
    <row r="383" spans="1:18" ht="15.75" customHeight="1" x14ac:dyDescent="0.2">
      <c r="A383" s="29"/>
      <c r="B383" s="29"/>
      <c r="C383" s="29"/>
      <c r="D383" s="29"/>
      <c r="E383" s="29"/>
      <c r="L383" s="31"/>
      <c r="P383" s="32"/>
      <c r="R383" s="31"/>
    </row>
    <row r="384" spans="1:18" ht="15.75" customHeight="1" x14ac:dyDescent="0.2">
      <c r="A384" s="29"/>
      <c r="B384" s="29"/>
      <c r="C384" s="29"/>
      <c r="D384" s="29"/>
      <c r="E384" s="29"/>
      <c r="L384" s="31"/>
      <c r="P384" s="32"/>
      <c r="R384" s="31"/>
    </row>
    <row r="385" spans="1:18" ht="15.75" customHeight="1" x14ac:dyDescent="0.2">
      <c r="A385" s="29"/>
      <c r="B385" s="29"/>
      <c r="C385" s="29"/>
      <c r="D385" s="29"/>
      <c r="E385" s="29"/>
      <c r="L385" s="31"/>
      <c r="P385" s="32"/>
      <c r="R385" s="31"/>
    </row>
    <row r="386" spans="1:18" ht="15.75" customHeight="1" x14ac:dyDescent="0.2">
      <c r="A386" s="29"/>
      <c r="B386" s="29"/>
      <c r="C386" s="29"/>
      <c r="D386" s="29"/>
      <c r="E386" s="29"/>
      <c r="L386" s="31"/>
      <c r="P386" s="32"/>
      <c r="R386" s="31"/>
    </row>
    <row r="387" spans="1:18" ht="15.75" customHeight="1" x14ac:dyDescent="0.2">
      <c r="A387" s="29"/>
      <c r="B387" s="29"/>
      <c r="C387" s="29"/>
      <c r="D387" s="29"/>
      <c r="E387" s="29"/>
      <c r="L387" s="31"/>
      <c r="P387" s="32"/>
      <c r="R387" s="31"/>
    </row>
    <row r="388" spans="1:18" ht="15.75" customHeight="1" x14ac:dyDescent="0.2">
      <c r="A388" s="29"/>
      <c r="B388" s="29"/>
      <c r="C388" s="29"/>
      <c r="D388" s="29"/>
      <c r="E388" s="29"/>
      <c r="L388" s="31"/>
      <c r="P388" s="32"/>
      <c r="R388" s="31"/>
    </row>
    <row r="389" spans="1:18" ht="15.75" customHeight="1" x14ac:dyDescent="0.2">
      <c r="A389" s="29"/>
      <c r="B389" s="29"/>
      <c r="C389" s="29"/>
      <c r="D389" s="29"/>
      <c r="E389" s="29"/>
      <c r="L389" s="31"/>
      <c r="P389" s="32"/>
      <c r="R389" s="31"/>
    </row>
    <row r="390" spans="1:18" ht="15.75" customHeight="1" x14ac:dyDescent="0.2">
      <c r="A390" s="29"/>
      <c r="B390" s="29"/>
      <c r="C390" s="29"/>
      <c r="D390" s="29"/>
      <c r="E390" s="29"/>
      <c r="L390" s="31"/>
      <c r="P390" s="32"/>
      <c r="R390" s="31"/>
    </row>
    <row r="391" spans="1:18" ht="15.75" customHeight="1" x14ac:dyDescent="0.2">
      <c r="A391" s="29"/>
      <c r="B391" s="29"/>
      <c r="C391" s="29"/>
      <c r="D391" s="29"/>
      <c r="E391" s="29"/>
      <c r="L391" s="31"/>
      <c r="P391" s="32"/>
      <c r="R391" s="31"/>
    </row>
    <row r="392" spans="1:18" ht="15.75" customHeight="1" x14ac:dyDescent="0.2">
      <c r="A392" s="29"/>
      <c r="B392" s="29"/>
      <c r="C392" s="29"/>
      <c r="D392" s="29"/>
      <c r="E392" s="29"/>
      <c r="L392" s="31"/>
      <c r="P392" s="32"/>
      <c r="R392" s="31"/>
    </row>
    <row r="393" spans="1:18" ht="15.75" customHeight="1" x14ac:dyDescent="0.2">
      <c r="A393" s="29"/>
      <c r="B393" s="29"/>
      <c r="C393" s="29"/>
      <c r="D393" s="29"/>
      <c r="E393" s="29"/>
      <c r="L393" s="31"/>
      <c r="P393" s="32"/>
      <c r="R393" s="31"/>
    </row>
    <row r="394" spans="1:18" ht="15.75" customHeight="1" x14ac:dyDescent="0.2">
      <c r="A394" s="29"/>
      <c r="B394" s="29"/>
      <c r="C394" s="29"/>
      <c r="D394" s="29"/>
      <c r="E394" s="29"/>
      <c r="L394" s="31"/>
      <c r="P394" s="32"/>
      <c r="R394" s="31"/>
    </row>
    <row r="395" spans="1:18" ht="15.75" customHeight="1" x14ac:dyDescent="0.2">
      <c r="A395" s="29"/>
      <c r="B395" s="29"/>
      <c r="C395" s="29"/>
      <c r="D395" s="29"/>
      <c r="E395" s="29"/>
      <c r="L395" s="31"/>
      <c r="P395" s="32"/>
      <c r="R395" s="31"/>
    </row>
    <row r="396" spans="1:18" ht="15.75" customHeight="1" x14ac:dyDescent="0.2">
      <c r="A396" s="29"/>
      <c r="B396" s="29"/>
      <c r="C396" s="29"/>
      <c r="D396" s="29"/>
      <c r="E396" s="29"/>
      <c r="L396" s="31"/>
      <c r="P396" s="32"/>
      <c r="R396" s="31"/>
    </row>
    <row r="397" spans="1:18" ht="15.75" customHeight="1" x14ac:dyDescent="0.2">
      <c r="A397" s="29"/>
      <c r="B397" s="29"/>
      <c r="C397" s="29"/>
      <c r="D397" s="29"/>
      <c r="E397" s="29"/>
      <c r="L397" s="31"/>
      <c r="P397" s="32"/>
      <c r="R397" s="31"/>
    </row>
    <row r="398" spans="1:18" ht="15.75" customHeight="1" x14ac:dyDescent="0.2">
      <c r="A398" s="29"/>
      <c r="B398" s="29"/>
      <c r="C398" s="29"/>
      <c r="D398" s="29"/>
      <c r="E398" s="29"/>
      <c r="L398" s="31"/>
      <c r="P398" s="32"/>
      <c r="R398" s="31"/>
    </row>
    <row r="399" spans="1:18" ht="15.75" customHeight="1" x14ac:dyDescent="0.2">
      <c r="A399" s="29"/>
      <c r="B399" s="29"/>
      <c r="C399" s="29"/>
      <c r="D399" s="29"/>
      <c r="E399" s="29"/>
      <c r="L399" s="31"/>
      <c r="P399" s="32"/>
      <c r="R399" s="31"/>
    </row>
    <row r="400" spans="1:18" ht="15.75" customHeight="1" x14ac:dyDescent="0.2">
      <c r="A400" s="29"/>
      <c r="B400" s="29"/>
      <c r="C400" s="29"/>
      <c r="D400" s="29"/>
      <c r="E400" s="29"/>
      <c r="L400" s="31"/>
      <c r="P400" s="32"/>
      <c r="R400" s="31"/>
    </row>
    <row r="401" spans="1:18" ht="15.75" customHeight="1" x14ac:dyDescent="0.2">
      <c r="A401" s="29"/>
      <c r="B401" s="29"/>
      <c r="C401" s="29"/>
      <c r="D401" s="29"/>
      <c r="E401" s="29"/>
      <c r="L401" s="31"/>
      <c r="P401" s="32"/>
      <c r="R401" s="31"/>
    </row>
    <row r="402" spans="1:18" ht="15.75" customHeight="1" x14ac:dyDescent="0.2">
      <c r="A402" s="29"/>
      <c r="B402" s="29"/>
      <c r="C402" s="29"/>
      <c r="D402" s="29"/>
      <c r="E402" s="29"/>
      <c r="L402" s="31"/>
      <c r="P402" s="32"/>
      <c r="R402" s="31"/>
    </row>
    <row r="403" spans="1:18" ht="15.75" customHeight="1" x14ac:dyDescent="0.2">
      <c r="A403" s="29"/>
      <c r="B403" s="29"/>
      <c r="C403" s="29"/>
      <c r="D403" s="29"/>
      <c r="E403" s="29"/>
      <c r="L403" s="31"/>
      <c r="P403" s="32"/>
      <c r="R403" s="31"/>
    </row>
    <row r="404" spans="1:18" ht="15.75" customHeight="1" x14ac:dyDescent="0.2">
      <c r="A404" s="29"/>
      <c r="B404" s="29"/>
      <c r="C404" s="29"/>
      <c r="D404" s="29"/>
      <c r="E404" s="29"/>
      <c r="L404" s="31"/>
      <c r="P404" s="32"/>
      <c r="R404" s="31"/>
    </row>
    <row r="405" spans="1:18" ht="15.75" customHeight="1" x14ac:dyDescent="0.2">
      <c r="A405" s="29"/>
      <c r="B405" s="29"/>
      <c r="C405" s="29"/>
      <c r="D405" s="29"/>
      <c r="E405" s="29"/>
      <c r="L405" s="31"/>
      <c r="P405" s="32"/>
      <c r="R405" s="31"/>
    </row>
    <row r="406" spans="1:18" ht="15.75" customHeight="1" x14ac:dyDescent="0.2">
      <c r="A406" s="29"/>
      <c r="B406" s="29"/>
      <c r="C406" s="29"/>
      <c r="D406" s="29"/>
      <c r="E406" s="29"/>
      <c r="L406" s="31"/>
      <c r="P406" s="32"/>
      <c r="R406" s="31"/>
    </row>
    <row r="407" spans="1:18" ht="15.75" customHeight="1" x14ac:dyDescent="0.2">
      <c r="A407" s="29"/>
      <c r="B407" s="29"/>
      <c r="C407" s="29"/>
      <c r="D407" s="29"/>
      <c r="E407" s="29"/>
      <c r="L407" s="31"/>
      <c r="P407" s="32"/>
      <c r="R407" s="31"/>
    </row>
    <row r="408" spans="1:18" ht="15.75" customHeight="1" x14ac:dyDescent="0.2">
      <c r="A408" s="29"/>
      <c r="B408" s="29"/>
      <c r="C408" s="29"/>
      <c r="D408" s="29"/>
      <c r="E408" s="29"/>
      <c r="L408" s="31"/>
      <c r="P408" s="32"/>
      <c r="R408" s="31"/>
    </row>
    <row r="409" spans="1:18" ht="15.75" customHeight="1" x14ac:dyDescent="0.2">
      <c r="A409" s="29"/>
      <c r="B409" s="29"/>
      <c r="C409" s="29"/>
      <c r="D409" s="29"/>
      <c r="E409" s="29"/>
      <c r="L409" s="31"/>
      <c r="P409" s="32"/>
      <c r="R409" s="31"/>
    </row>
    <row r="410" spans="1:18" ht="15.75" customHeight="1" x14ac:dyDescent="0.2">
      <c r="A410" s="29"/>
      <c r="B410" s="29"/>
      <c r="C410" s="29"/>
      <c r="D410" s="29"/>
      <c r="E410" s="29"/>
      <c r="L410" s="31"/>
      <c r="P410" s="32"/>
      <c r="R410" s="31"/>
    </row>
    <row r="411" spans="1:18" ht="15.75" customHeight="1" x14ac:dyDescent="0.2">
      <c r="A411" s="29"/>
      <c r="B411" s="29"/>
      <c r="C411" s="29"/>
      <c r="D411" s="29"/>
      <c r="E411" s="29"/>
      <c r="L411" s="31"/>
      <c r="P411" s="32"/>
      <c r="R411" s="31"/>
    </row>
    <row r="412" spans="1:18" ht="15.75" customHeight="1" x14ac:dyDescent="0.2">
      <c r="A412" s="29"/>
      <c r="B412" s="29"/>
      <c r="C412" s="29"/>
      <c r="D412" s="29"/>
      <c r="E412" s="29"/>
      <c r="L412" s="31"/>
      <c r="P412" s="32"/>
      <c r="R412" s="31"/>
    </row>
    <row r="413" spans="1:18" ht="15.75" customHeight="1" x14ac:dyDescent="0.2">
      <c r="A413" s="29"/>
      <c r="B413" s="29"/>
      <c r="C413" s="29"/>
      <c r="D413" s="29"/>
      <c r="E413" s="29"/>
      <c r="L413" s="31"/>
      <c r="P413" s="32"/>
      <c r="R413" s="31"/>
    </row>
    <row r="414" spans="1:18" ht="15.75" customHeight="1" x14ac:dyDescent="0.2">
      <c r="A414" s="29"/>
      <c r="B414" s="29"/>
      <c r="C414" s="29"/>
      <c r="D414" s="29"/>
      <c r="E414" s="29"/>
      <c r="L414" s="31"/>
      <c r="P414" s="32"/>
      <c r="R414" s="31"/>
    </row>
    <row r="415" spans="1:18" ht="15.75" customHeight="1" x14ac:dyDescent="0.2">
      <c r="A415" s="29"/>
      <c r="B415" s="29"/>
      <c r="C415" s="29"/>
      <c r="D415" s="29"/>
      <c r="E415" s="29"/>
      <c r="L415" s="31"/>
      <c r="P415" s="32"/>
      <c r="R415" s="31"/>
    </row>
    <row r="416" spans="1:18" ht="15.75" customHeight="1" x14ac:dyDescent="0.2">
      <c r="A416" s="29"/>
      <c r="B416" s="29"/>
      <c r="C416" s="29"/>
      <c r="D416" s="29"/>
      <c r="E416" s="29"/>
      <c r="L416" s="31"/>
      <c r="P416" s="32"/>
      <c r="R416" s="31"/>
    </row>
    <row r="417" spans="1:18" ht="15.75" customHeight="1" x14ac:dyDescent="0.2">
      <c r="A417" s="29"/>
      <c r="B417" s="29"/>
      <c r="C417" s="29"/>
      <c r="D417" s="29"/>
      <c r="E417" s="29"/>
      <c r="L417" s="31"/>
      <c r="P417" s="32"/>
      <c r="R417" s="31"/>
    </row>
    <row r="418" spans="1:18" ht="15.75" customHeight="1" x14ac:dyDescent="0.2">
      <c r="A418" s="29"/>
      <c r="B418" s="29"/>
      <c r="C418" s="29"/>
      <c r="D418" s="29"/>
      <c r="E418" s="29"/>
      <c r="L418" s="31"/>
      <c r="P418" s="32"/>
      <c r="R418" s="31"/>
    </row>
    <row r="419" spans="1:18" ht="15.75" customHeight="1" x14ac:dyDescent="0.2">
      <c r="A419" s="29"/>
      <c r="B419" s="29"/>
      <c r="C419" s="29"/>
      <c r="D419" s="29"/>
      <c r="E419" s="29"/>
      <c r="L419" s="31"/>
      <c r="P419" s="32"/>
      <c r="R419" s="31"/>
    </row>
    <row r="420" spans="1:18" ht="15.75" customHeight="1" x14ac:dyDescent="0.2">
      <c r="A420" s="29"/>
      <c r="B420" s="29"/>
      <c r="C420" s="29"/>
      <c r="D420" s="29"/>
      <c r="E420" s="29"/>
      <c r="L420" s="31"/>
      <c r="P420" s="32"/>
      <c r="R420" s="31"/>
    </row>
    <row r="421" spans="1:18" ht="15.75" customHeight="1" x14ac:dyDescent="0.2">
      <c r="A421" s="29"/>
      <c r="B421" s="29"/>
      <c r="C421" s="29"/>
      <c r="D421" s="29"/>
      <c r="E421" s="29"/>
      <c r="L421" s="31"/>
      <c r="P421" s="32"/>
      <c r="R421" s="31"/>
    </row>
    <row r="422" spans="1:18" ht="15.75" customHeight="1" x14ac:dyDescent="0.2">
      <c r="A422" s="29"/>
      <c r="B422" s="29"/>
      <c r="C422" s="29"/>
      <c r="D422" s="29"/>
      <c r="E422" s="29"/>
      <c r="L422" s="31"/>
      <c r="P422" s="32"/>
      <c r="R422" s="31"/>
    </row>
    <row r="423" spans="1:18" ht="15.75" customHeight="1" x14ac:dyDescent="0.2">
      <c r="A423" s="29"/>
      <c r="B423" s="29"/>
      <c r="C423" s="29"/>
      <c r="D423" s="29"/>
      <c r="E423" s="29"/>
      <c r="L423" s="31"/>
      <c r="P423" s="32"/>
      <c r="R423" s="31"/>
    </row>
    <row r="424" spans="1:18" ht="15.75" customHeight="1" x14ac:dyDescent="0.2">
      <c r="A424" s="29"/>
      <c r="B424" s="29"/>
      <c r="C424" s="29"/>
      <c r="D424" s="29"/>
      <c r="E424" s="29"/>
      <c r="L424" s="31"/>
      <c r="P424" s="32"/>
      <c r="R424" s="31"/>
    </row>
    <row r="425" spans="1:18" ht="15.75" customHeight="1" x14ac:dyDescent="0.2">
      <c r="A425" s="29"/>
      <c r="B425" s="29"/>
      <c r="C425" s="29"/>
      <c r="D425" s="29"/>
      <c r="E425" s="29"/>
      <c r="L425" s="31"/>
      <c r="P425" s="32"/>
      <c r="R425" s="31"/>
    </row>
    <row r="426" spans="1:18" ht="15.75" customHeight="1" x14ac:dyDescent="0.2">
      <c r="A426" s="29"/>
      <c r="B426" s="29"/>
      <c r="C426" s="29"/>
      <c r="D426" s="29"/>
      <c r="E426" s="29"/>
      <c r="L426" s="31"/>
      <c r="P426" s="32"/>
      <c r="R426" s="31"/>
    </row>
    <row r="427" spans="1:18" ht="15.75" customHeight="1" x14ac:dyDescent="0.2">
      <c r="A427" s="29"/>
      <c r="B427" s="29"/>
      <c r="C427" s="29"/>
      <c r="D427" s="29"/>
      <c r="E427" s="29"/>
      <c r="L427" s="31"/>
      <c r="P427" s="32"/>
      <c r="R427" s="31"/>
    </row>
    <row r="428" spans="1:18" ht="15.75" customHeight="1" x14ac:dyDescent="0.2">
      <c r="A428" s="29"/>
      <c r="B428" s="29"/>
      <c r="C428" s="29"/>
      <c r="D428" s="29"/>
      <c r="E428" s="29"/>
      <c r="L428" s="31"/>
      <c r="P428" s="32"/>
      <c r="R428" s="31"/>
    </row>
    <row r="429" spans="1:18" ht="15.75" customHeight="1" x14ac:dyDescent="0.2">
      <c r="A429" s="29"/>
      <c r="B429" s="29"/>
      <c r="C429" s="29"/>
      <c r="D429" s="29"/>
      <c r="E429" s="29"/>
      <c r="L429" s="31"/>
      <c r="P429" s="32"/>
      <c r="R429" s="31"/>
    </row>
    <row r="430" spans="1:18" ht="15.75" customHeight="1" x14ac:dyDescent="0.2">
      <c r="A430" s="29"/>
      <c r="B430" s="29"/>
      <c r="C430" s="29"/>
      <c r="D430" s="29"/>
      <c r="E430" s="29"/>
      <c r="L430" s="31"/>
      <c r="P430" s="32"/>
      <c r="R430" s="31"/>
    </row>
    <row r="431" spans="1:18" ht="15.75" customHeight="1" x14ac:dyDescent="0.2">
      <c r="A431" s="29"/>
      <c r="B431" s="29"/>
      <c r="C431" s="29"/>
      <c r="D431" s="29"/>
      <c r="E431" s="29"/>
      <c r="L431" s="31"/>
      <c r="P431" s="32"/>
      <c r="R431" s="31"/>
    </row>
    <row r="432" spans="1:18" ht="15.75" customHeight="1" x14ac:dyDescent="0.2">
      <c r="A432" s="29"/>
      <c r="B432" s="29"/>
      <c r="C432" s="29"/>
      <c r="D432" s="29"/>
      <c r="E432" s="29"/>
      <c r="L432" s="31"/>
      <c r="P432" s="32"/>
      <c r="R432" s="31"/>
    </row>
    <row r="433" spans="1:18" ht="15.75" customHeight="1" x14ac:dyDescent="0.2">
      <c r="A433" s="29"/>
      <c r="B433" s="29"/>
      <c r="C433" s="29"/>
      <c r="D433" s="29"/>
      <c r="E433" s="29"/>
      <c r="L433" s="31"/>
      <c r="P433" s="32"/>
      <c r="R433" s="31"/>
    </row>
    <row r="434" spans="1:18" ht="15.75" customHeight="1" x14ac:dyDescent="0.2">
      <c r="A434" s="29"/>
      <c r="B434" s="29"/>
      <c r="C434" s="29"/>
      <c r="D434" s="29"/>
      <c r="E434" s="29"/>
      <c r="L434" s="31"/>
      <c r="P434" s="32"/>
      <c r="R434" s="31"/>
    </row>
    <row r="435" spans="1:18" ht="15.75" customHeight="1" x14ac:dyDescent="0.2">
      <c r="A435" s="29"/>
      <c r="B435" s="29"/>
      <c r="C435" s="29"/>
      <c r="D435" s="29"/>
      <c r="E435" s="29"/>
      <c r="L435" s="31"/>
      <c r="P435" s="32"/>
      <c r="R435" s="31"/>
    </row>
    <row r="436" spans="1:18" ht="15.75" customHeight="1" x14ac:dyDescent="0.2">
      <c r="A436" s="29"/>
      <c r="B436" s="29"/>
      <c r="C436" s="29"/>
      <c r="D436" s="29"/>
      <c r="E436" s="29"/>
      <c r="L436" s="31"/>
      <c r="P436" s="32"/>
      <c r="R436" s="31"/>
    </row>
    <row r="437" spans="1:18" ht="15.75" customHeight="1" x14ac:dyDescent="0.2">
      <c r="A437" s="29"/>
      <c r="B437" s="29"/>
      <c r="C437" s="29"/>
      <c r="D437" s="29"/>
      <c r="E437" s="29"/>
      <c r="L437" s="31"/>
      <c r="P437" s="32"/>
      <c r="R437" s="31"/>
    </row>
    <row r="438" spans="1:18" ht="15.75" customHeight="1" x14ac:dyDescent="0.2">
      <c r="A438" s="29"/>
      <c r="B438" s="29"/>
      <c r="C438" s="29"/>
      <c r="D438" s="29"/>
      <c r="E438" s="29"/>
      <c r="L438" s="31"/>
      <c r="P438" s="32"/>
      <c r="R438" s="31"/>
    </row>
    <row r="439" spans="1:18" ht="15.75" customHeight="1" x14ac:dyDescent="0.2">
      <c r="A439" s="29"/>
      <c r="B439" s="29"/>
      <c r="C439" s="29"/>
      <c r="D439" s="29"/>
      <c r="E439" s="29"/>
      <c r="L439" s="31"/>
      <c r="P439" s="32"/>
      <c r="R439" s="31"/>
    </row>
    <row r="440" spans="1:18" ht="15.75" customHeight="1" x14ac:dyDescent="0.2">
      <c r="A440" s="29"/>
      <c r="B440" s="29"/>
      <c r="C440" s="29"/>
      <c r="D440" s="29"/>
      <c r="E440" s="29"/>
      <c r="L440" s="31"/>
      <c r="P440" s="32"/>
      <c r="R440" s="31"/>
    </row>
    <row r="441" spans="1:18" ht="15.75" customHeight="1" x14ac:dyDescent="0.2">
      <c r="A441" s="29"/>
      <c r="B441" s="29"/>
      <c r="C441" s="29"/>
      <c r="D441" s="29"/>
      <c r="E441" s="29"/>
      <c r="L441" s="31"/>
      <c r="P441" s="32"/>
      <c r="R441" s="31"/>
    </row>
    <row r="442" spans="1:18" ht="15.75" customHeight="1" x14ac:dyDescent="0.2">
      <c r="A442" s="29"/>
      <c r="B442" s="29"/>
      <c r="C442" s="29"/>
      <c r="D442" s="29"/>
      <c r="E442" s="29"/>
      <c r="L442" s="31"/>
      <c r="P442" s="32"/>
      <c r="R442" s="31"/>
    </row>
    <row r="443" spans="1:18" ht="15.75" customHeight="1" x14ac:dyDescent="0.2">
      <c r="A443" s="29"/>
      <c r="B443" s="29"/>
      <c r="C443" s="29"/>
      <c r="D443" s="29"/>
      <c r="E443" s="29"/>
      <c r="L443" s="31"/>
      <c r="P443" s="32"/>
      <c r="R443" s="31"/>
    </row>
    <row r="444" spans="1:18" ht="15.75" customHeight="1" x14ac:dyDescent="0.2">
      <c r="A444" s="29"/>
      <c r="B444" s="29"/>
      <c r="C444" s="29"/>
      <c r="D444" s="29"/>
      <c r="E444" s="29"/>
      <c r="L444" s="31"/>
      <c r="P444" s="32"/>
      <c r="R444" s="31"/>
    </row>
    <row r="445" spans="1:18" ht="15.75" customHeight="1" x14ac:dyDescent="0.2">
      <c r="A445" s="29"/>
      <c r="B445" s="29"/>
      <c r="C445" s="29"/>
      <c r="D445" s="29"/>
      <c r="E445" s="29"/>
      <c r="L445" s="31"/>
      <c r="P445" s="32"/>
      <c r="R445" s="31"/>
    </row>
    <row r="446" spans="1:18" ht="15.75" customHeight="1" x14ac:dyDescent="0.2">
      <c r="A446" s="29"/>
      <c r="B446" s="29"/>
      <c r="C446" s="29"/>
      <c r="D446" s="29"/>
      <c r="E446" s="29"/>
      <c r="L446" s="31"/>
      <c r="P446" s="32"/>
      <c r="R446" s="31"/>
    </row>
    <row r="447" spans="1:18" ht="15.75" customHeight="1" x14ac:dyDescent="0.2">
      <c r="A447" s="29"/>
      <c r="B447" s="29"/>
      <c r="C447" s="29"/>
      <c r="D447" s="29"/>
      <c r="E447" s="29"/>
      <c r="L447" s="31"/>
      <c r="P447" s="32"/>
      <c r="R447" s="31"/>
    </row>
    <row r="448" spans="1:18" ht="15.75" customHeight="1" x14ac:dyDescent="0.2">
      <c r="A448" s="29"/>
      <c r="B448" s="29"/>
      <c r="C448" s="29"/>
      <c r="D448" s="29"/>
      <c r="E448" s="29"/>
      <c r="L448" s="31"/>
      <c r="P448" s="32"/>
      <c r="R448" s="31"/>
    </row>
    <row r="449" spans="1:18" ht="15.75" customHeight="1" x14ac:dyDescent="0.2">
      <c r="A449" s="29"/>
      <c r="B449" s="29"/>
      <c r="C449" s="29"/>
      <c r="D449" s="29"/>
      <c r="E449" s="29"/>
      <c r="L449" s="31"/>
      <c r="P449" s="32"/>
      <c r="R449" s="31"/>
    </row>
    <row r="450" spans="1:18" ht="15.75" customHeight="1" x14ac:dyDescent="0.2">
      <c r="A450" s="29"/>
      <c r="B450" s="29"/>
      <c r="C450" s="29"/>
      <c r="D450" s="29"/>
      <c r="E450" s="29"/>
      <c r="L450" s="31"/>
      <c r="P450" s="32"/>
      <c r="R450" s="31"/>
    </row>
    <row r="451" spans="1:18" ht="15.75" customHeight="1" x14ac:dyDescent="0.2">
      <c r="A451" s="29"/>
      <c r="B451" s="29"/>
      <c r="C451" s="29"/>
      <c r="D451" s="29"/>
      <c r="E451" s="29"/>
      <c r="L451" s="31"/>
      <c r="P451" s="32"/>
      <c r="R451" s="31"/>
    </row>
    <row r="452" spans="1:18" ht="15.75" customHeight="1" x14ac:dyDescent="0.2">
      <c r="A452" s="29"/>
      <c r="B452" s="29"/>
      <c r="C452" s="29"/>
      <c r="D452" s="29"/>
      <c r="E452" s="29"/>
      <c r="L452" s="31"/>
      <c r="P452" s="32"/>
      <c r="R452" s="31"/>
    </row>
    <row r="453" spans="1:18" ht="15.75" customHeight="1" x14ac:dyDescent="0.2">
      <c r="A453" s="29"/>
      <c r="B453" s="29"/>
      <c r="C453" s="29"/>
      <c r="D453" s="29"/>
      <c r="E453" s="29"/>
      <c r="L453" s="31"/>
      <c r="P453" s="32"/>
      <c r="R453" s="31"/>
    </row>
    <row r="454" spans="1:18" ht="15.75" customHeight="1" x14ac:dyDescent="0.2">
      <c r="A454" s="29"/>
      <c r="B454" s="29"/>
      <c r="C454" s="29"/>
      <c r="D454" s="29"/>
      <c r="E454" s="29"/>
      <c r="L454" s="31"/>
      <c r="P454" s="32"/>
      <c r="R454" s="31"/>
    </row>
    <row r="455" spans="1:18" ht="15.75" customHeight="1" x14ac:dyDescent="0.2">
      <c r="A455" s="29"/>
      <c r="B455" s="29"/>
      <c r="C455" s="29"/>
      <c r="D455" s="29"/>
      <c r="E455" s="29"/>
      <c r="L455" s="31"/>
      <c r="P455" s="32"/>
      <c r="R455" s="31"/>
    </row>
    <row r="456" spans="1:18" ht="15.75" customHeight="1" x14ac:dyDescent="0.2">
      <c r="A456" s="29"/>
      <c r="B456" s="29"/>
      <c r="C456" s="29"/>
      <c r="D456" s="29"/>
      <c r="E456" s="29"/>
      <c r="L456" s="31"/>
      <c r="P456" s="32"/>
      <c r="R456" s="31"/>
    </row>
    <row r="457" spans="1:18" ht="15.75" customHeight="1" x14ac:dyDescent="0.2">
      <c r="A457" s="29"/>
      <c r="B457" s="29"/>
      <c r="C457" s="29"/>
      <c r="D457" s="29"/>
      <c r="E457" s="29"/>
      <c r="L457" s="31"/>
      <c r="P457" s="32"/>
      <c r="R457" s="31"/>
    </row>
    <row r="458" spans="1:18" ht="15.75" customHeight="1" x14ac:dyDescent="0.2">
      <c r="A458" s="29"/>
      <c r="B458" s="29"/>
      <c r="C458" s="29"/>
      <c r="D458" s="29"/>
      <c r="E458" s="29"/>
      <c r="L458" s="31"/>
      <c r="P458" s="32"/>
      <c r="R458" s="31"/>
    </row>
    <row r="459" spans="1:18" ht="15.75" customHeight="1" x14ac:dyDescent="0.2">
      <c r="A459" s="29"/>
      <c r="B459" s="29"/>
      <c r="C459" s="29"/>
      <c r="D459" s="29"/>
      <c r="E459" s="29"/>
      <c r="L459" s="31"/>
      <c r="P459" s="32"/>
      <c r="R459" s="31"/>
    </row>
    <row r="460" spans="1:18" ht="15.75" customHeight="1" x14ac:dyDescent="0.2">
      <c r="A460" s="29"/>
      <c r="B460" s="29"/>
      <c r="C460" s="29"/>
      <c r="D460" s="29"/>
      <c r="E460" s="29"/>
      <c r="L460" s="31"/>
      <c r="P460" s="32"/>
      <c r="R460" s="31"/>
    </row>
    <row r="461" spans="1:18" ht="15.75" customHeight="1" x14ac:dyDescent="0.2">
      <c r="A461" s="29"/>
      <c r="B461" s="29"/>
      <c r="C461" s="29"/>
      <c r="D461" s="29"/>
      <c r="E461" s="29"/>
      <c r="L461" s="31"/>
      <c r="P461" s="32"/>
      <c r="R461" s="31"/>
    </row>
    <row r="462" spans="1:18" ht="15.75" customHeight="1" x14ac:dyDescent="0.2">
      <c r="A462" s="29"/>
      <c r="B462" s="29"/>
      <c r="C462" s="29"/>
      <c r="D462" s="29"/>
      <c r="E462" s="29"/>
      <c r="L462" s="31"/>
      <c r="P462" s="32"/>
      <c r="R462" s="31"/>
    </row>
    <row r="463" spans="1:18" ht="15.75" customHeight="1" x14ac:dyDescent="0.2">
      <c r="A463" s="29"/>
      <c r="B463" s="29"/>
      <c r="C463" s="29"/>
      <c r="D463" s="29"/>
      <c r="E463" s="29"/>
      <c r="L463" s="31"/>
      <c r="P463" s="32"/>
      <c r="R463" s="31"/>
    </row>
    <row r="464" spans="1:18" ht="15.75" customHeight="1" x14ac:dyDescent="0.2">
      <c r="A464" s="29"/>
      <c r="B464" s="29"/>
      <c r="C464" s="29"/>
      <c r="D464" s="29"/>
      <c r="E464" s="29"/>
      <c r="L464" s="31"/>
      <c r="P464" s="32"/>
      <c r="R464" s="31"/>
    </row>
    <row r="465" spans="1:18" ht="15.75" customHeight="1" x14ac:dyDescent="0.2">
      <c r="A465" s="29"/>
      <c r="B465" s="29"/>
      <c r="C465" s="29"/>
      <c r="D465" s="29"/>
      <c r="E465" s="29"/>
      <c r="L465" s="31"/>
      <c r="P465" s="32"/>
      <c r="R465" s="31"/>
    </row>
    <row r="466" spans="1:18" ht="15.75" customHeight="1" x14ac:dyDescent="0.2">
      <c r="A466" s="29"/>
      <c r="B466" s="29"/>
      <c r="C466" s="29"/>
      <c r="D466" s="29"/>
      <c r="E466" s="29"/>
      <c r="L466" s="31"/>
      <c r="P466" s="32"/>
      <c r="R466" s="31"/>
    </row>
    <row r="467" spans="1:18" ht="15.75" customHeight="1" x14ac:dyDescent="0.2">
      <c r="A467" s="29"/>
      <c r="B467" s="29"/>
      <c r="C467" s="29"/>
      <c r="D467" s="29"/>
      <c r="E467" s="29"/>
      <c r="L467" s="31"/>
      <c r="P467" s="32"/>
      <c r="R467" s="31"/>
    </row>
    <row r="468" spans="1:18" ht="15.75" customHeight="1" x14ac:dyDescent="0.2">
      <c r="A468" s="29"/>
      <c r="B468" s="29"/>
      <c r="C468" s="29"/>
      <c r="D468" s="29"/>
      <c r="E468" s="29"/>
      <c r="L468" s="31"/>
      <c r="P468" s="32"/>
      <c r="R468" s="31"/>
    </row>
    <row r="469" spans="1:18" ht="15.75" customHeight="1" x14ac:dyDescent="0.2">
      <c r="A469" s="29"/>
      <c r="B469" s="29"/>
      <c r="C469" s="29"/>
      <c r="D469" s="29"/>
      <c r="E469" s="29"/>
      <c r="L469" s="31"/>
      <c r="P469" s="32"/>
      <c r="R469" s="31"/>
    </row>
    <row r="470" spans="1:18" ht="15.75" customHeight="1" x14ac:dyDescent="0.2">
      <c r="A470" s="29"/>
      <c r="B470" s="29"/>
      <c r="C470" s="29"/>
      <c r="D470" s="29"/>
      <c r="E470" s="29"/>
      <c r="L470" s="31"/>
      <c r="P470" s="32"/>
      <c r="R470" s="31"/>
    </row>
    <row r="471" spans="1:18" ht="15.75" customHeight="1" x14ac:dyDescent="0.2">
      <c r="A471" s="29"/>
      <c r="B471" s="29"/>
      <c r="C471" s="29"/>
      <c r="D471" s="29"/>
      <c r="E471" s="29"/>
      <c r="L471" s="31"/>
      <c r="P471" s="32"/>
      <c r="R471" s="31"/>
    </row>
    <row r="472" spans="1:18" ht="15.75" customHeight="1" x14ac:dyDescent="0.2">
      <c r="A472" s="29"/>
      <c r="B472" s="29"/>
      <c r="C472" s="29"/>
      <c r="D472" s="29"/>
      <c r="E472" s="29"/>
      <c r="L472" s="31"/>
      <c r="P472" s="32"/>
      <c r="R472" s="31"/>
    </row>
    <row r="473" spans="1:18" ht="15.75" customHeight="1" x14ac:dyDescent="0.2">
      <c r="A473" s="29"/>
      <c r="B473" s="29"/>
      <c r="C473" s="29"/>
      <c r="D473" s="29"/>
      <c r="E473" s="29"/>
      <c r="L473" s="31"/>
      <c r="P473" s="32"/>
      <c r="R473" s="31"/>
    </row>
    <row r="474" spans="1:18" ht="15.75" customHeight="1" x14ac:dyDescent="0.2">
      <c r="A474" s="29"/>
      <c r="B474" s="29"/>
      <c r="C474" s="29"/>
      <c r="D474" s="29"/>
      <c r="E474" s="29"/>
      <c r="L474" s="31"/>
      <c r="P474" s="32"/>
      <c r="R474" s="31"/>
    </row>
    <row r="475" spans="1:18" ht="15.75" customHeight="1" x14ac:dyDescent="0.2">
      <c r="A475" s="29"/>
      <c r="B475" s="29"/>
      <c r="C475" s="29"/>
      <c r="D475" s="29"/>
      <c r="E475" s="29"/>
      <c r="L475" s="31"/>
      <c r="P475" s="32"/>
      <c r="R475" s="31"/>
    </row>
    <row r="476" spans="1:18" ht="15.75" customHeight="1" x14ac:dyDescent="0.2">
      <c r="A476" s="29"/>
      <c r="B476" s="29"/>
      <c r="C476" s="29"/>
      <c r="D476" s="29"/>
      <c r="E476" s="29"/>
      <c r="L476" s="31"/>
      <c r="P476" s="32"/>
      <c r="R476" s="31"/>
    </row>
    <row r="477" spans="1:18" ht="15.75" customHeight="1" x14ac:dyDescent="0.2">
      <c r="A477" s="29"/>
      <c r="B477" s="29"/>
      <c r="C477" s="29"/>
      <c r="D477" s="29"/>
      <c r="E477" s="29"/>
      <c r="L477" s="31"/>
      <c r="P477" s="32"/>
      <c r="R477" s="31"/>
    </row>
    <row r="478" spans="1:18" ht="15.75" customHeight="1" x14ac:dyDescent="0.2">
      <c r="A478" s="29"/>
      <c r="B478" s="29"/>
      <c r="C478" s="29"/>
      <c r="D478" s="29"/>
      <c r="E478" s="29"/>
      <c r="L478" s="31"/>
      <c r="P478" s="32"/>
      <c r="R478" s="31"/>
    </row>
    <row r="479" spans="1:18" ht="15.75" customHeight="1" x14ac:dyDescent="0.2">
      <c r="A479" s="29"/>
      <c r="B479" s="29"/>
      <c r="C479" s="29"/>
      <c r="D479" s="29"/>
      <c r="E479" s="29"/>
      <c r="L479" s="31"/>
      <c r="P479" s="32"/>
      <c r="R479" s="31"/>
    </row>
    <row r="480" spans="1:18" ht="15.75" customHeight="1" x14ac:dyDescent="0.2">
      <c r="A480" s="29"/>
      <c r="B480" s="29"/>
      <c r="C480" s="29"/>
      <c r="D480" s="29"/>
      <c r="E480" s="29"/>
      <c r="L480" s="31"/>
      <c r="P480" s="32"/>
      <c r="R480" s="31"/>
    </row>
    <row r="481" spans="1:18" ht="15.75" customHeight="1" x14ac:dyDescent="0.2">
      <c r="A481" s="29"/>
      <c r="B481" s="29"/>
      <c r="C481" s="29"/>
      <c r="D481" s="29"/>
      <c r="E481" s="29"/>
      <c r="L481" s="31"/>
      <c r="P481" s="32"/>
      <c r="R481" s="31"/>
    </row>
    <row r="482" spans="1:18" ht="15.75" customHeight="1" x14ac:dyDescent="0.2">
      <c r="A482" s="29"/>
      <c r="B482" s="29"/>
      <c r="C482" s="29"/>
      <c r="D482" s="29"/>
      <c r="E482" s="29"/>
      <c r="L482" s="31"/>
      <c r="P482" s="32"/>
      <c r="R482" s="31"/>
    </row>
    <row r="483" spans="1:18" ht="15.75" customHeight="1" x14ac:dyDescent="0.2">
      <c r="A483" s="29"/>
      <c r="B483" s="29"/>
      <c r="C483" s="29"/>
      <c r="D483" s="29"/>
      <c r="E483" s="29"/>
      <c r="L483" s="31"/>
      <c r="P483" s="32"/>
      <c r="R483" s="31"/>
    </row>
    <row r="484" spans="1:18" ht="15.75" customHeight="1" x14ac:dyDescent="0.2">
      <c r="A484" s="29"/>
      <c r="B484" s="29"/>
      <c r="C484" s="29"/>
      <c r="D484" s="29"/>
      <c r="E484" s="29"/>
      <c r="L484" s="31"/>
      <c r="P484" s="32"/>
      <c r="R484" s="31"/>
    </row>
    <row r="485" spans="1:18" ht="15.75" customHeight="1" x14ac:dyDescent="0.2">
      <c r="A485" s="29"/>
      <c r="B485" s="29"/>
      <c r="C485" s="29"/>
      <c r="D485" s="29"/>
      <c r="E485" s="29"/>
      <c r="L485" s="31"/>
      <c r="P485" s="32"/>
      <c r="R485" s="31"/>
    </row>
    <row r="486" spans="1:18" ht="15.75" customHeight="1" x14ac:dyDescent="0.2">
      <c r="A486" s="29"/>
      <c r="B486" s="29"/>
      <c r="C486" s="29"/>
      <c r="D486" s="29"/>
      <c r="E486" s="29"/>
      <c r="L486" s="31"/>
      <c r="P486" s="32"/>
      <c r="R486" s="31"/>
    </row>
    <row r="487" spans="1:18" ht="15.75" customHeight="1" x14ac:dyDescent="0.2">
      <c r="A487" s="29"/>
      <c r="B487" s="29"/>
      <c r="C487" s="29"/>
      <c r="D487" s="29"/>
      <c r="E487" s="29"/>
      <c r="L487" s="31"/>
      <c r="P487" s="32"/>
      <c r="R487" s="31"/>
    </row>
    <row r="488" spans="1:18" ht="15.75" customHeight="1" x14ac:dyDescent="0.2">
      <c r="A488" s="29"/>
      <c r="B488" s="29"/>
      <c r="C488" s="29"/>
      <c r="D488" s="29"/>
      <c r="E488" s="29"/>
      <c r="L488" s="31"/>
      <c r="P488" s="32"/>
      <c r="R488" s="31"/>
    </row>
    <row r="489" spans="1:18" ht="15.75" customHeight="1" x14ac:dyDescent="0.2">
      <c r="A489" s="29"/>
      <c r="B489" s="29"/>
      <c r="C489" s="29"/>
      <c r="D489" s="29"/>
      <c r="E489" s="29"/>
      <c r="L489" s="31"/>
      <c r="P489" s="32"/>
      <c r="R489" s="31"/>
    </row>
    <row r="490" spans="1:18" ht="15.75" customHeight="1" x14ac:dyDescent="0.2">
      <c r="A490" s="29"/>
      <c r="B490" s="29"/>
      <c r="C490" s="29"/>
      <c r="D490" s="29"/>
      <c r="E490" s="29"/>
      <c r="L490" s="31"/>
      <c r="P490" s="32"/>
      <c r="R490" s="31"/>
    </row>
    <row r="491" spans="1:18" ht="15.75" customHeight="1" x14ac:dyDescent="0.2">
      <c r="A491" s="29"/>
      <c r="B491" s="29"/>
      <c r="C491" s="29"/>
      <c r="D491" s="29"/>
      <c r="E491" s="29"/>
      <c r="L491" s="31"/>
      <c r="P491" s="32"/>
      <c r="R491" s="31"/>
    </row>
    <row r="492" spans="1:18" ht="15.75" customHeight="1" x14ac:dyDescent="0.2">
      <c r="A492" s="29"/>
      <c r="B492" s="29"/>
      <c r="C492" s="29"/>
      <c r="D492" s="29"/>
      <c r="E492" s="29"/>
      <c r="L492" s="31"/>
      <c r="P492" s="32"/>
      <c r="R492" s="31"/>
    </row>
    <row r="493" spans="1:18" ht="15.75" customHeight="1" x14ac:dyDescent="0.2">
      <c r="A493" s="29"/>
      <c r="B493" s="29"/>
      <c r="C493" s="29"/>
      <c r="D493" s="29"/>
      <c r="E493" s="29"/>
      <c r="L493" s="31"/>
      <c r="P493" s="32"/>
      <c r="R493" s="31"/>
    </row>
    <row r="494" spans="1:18" ht="15.75" customHeight="1" x14ac:dyDescent="0.2">
      <c r="A494" s="29"/>
      <c r="B494" s="29"/>
      <c r="C494" s="29"/>
      <c r="D494" s="29"/>
      <c r="E494" s="29"/>
      <c r="L494" s="31"/>
      <c r="P494" s="32"/>
      <c r="R494" s="31"/>
    </row>
    <row r="495" spans="1:18" ht="15.75" customHeight="1" x14ac:dyDescent="0.2">
      <c r="A495" s="29"/>
      <c r="B495" s="29"/>
      <c r="C495" s="29"/>
      <c r="D495" s="29"/>
      <c r="E495" s="29"/>
      <c r="L495" s="31"/>
      <c r="P495" s="32"/>
      <c r="R495" s="31"/>
    </row>
    <row r="496" spans="1:18" ht="15.75" customHeight="1" x14ac:dyDescent="0.2">
      <c r="A496" s="29"/>
      <c r="B496" s="29"/>
      <c r="C496" s="29"/>
      <c r="D496" s="29"/>
      <c r="E496" s="29"/>
      <c r="L496" s="31"/>
      <c r="P496" s="32"/>
      <c r="R496" s="31"/>
    </row>
    <row r="497" spans="1:18" ht="15.75" customHeight="1" x14ac:dyDescent="0.2">
      <c r="A497" s="29"/>
      <c r="B497" s="29"/>
      <c r="C497" s="29"/>
      <c r="D497" s="29"/>
      <c r="E497" s="29"/>
      <c r="L497" s="31"/>
      <c r="P497" s="32"/>
      <c r="R497" s="31"/>
    </row>
    <row r="498" spans="1:18" ht="15.75" customHeight="1" x14ac:dyDescent="0.2">
      <c r="A498" s="29"/>
      <c r="B498" s="29"/>
      <c r="C498" s="29"/>
      <c r="D498" s="29"/>
      <c r="E498" s="29"/>
      <c r="L498" s="31"/>
      <c r="P498" s="32"/>
      <c r="R498" s="31"/>
    </row>
    <row r="499" spans="1:18" ht="15.75" customHeight="1" x14ac:dyDescent="0.2">
      <c r="A499" s="29"/>
      <c r="B499" s="29"/>
      <c r="C499" s="29"/>
      <c r="D499" s="29"/>
      <c r="E499" s="29"/>
      <c r="L499" s="31"/>
      <c r="P499" s="32"/>
      <c r="R499" s="31"/>
    </row>
    <row r="500" spans="1:18" ht="15.75" customHeight="1" x14ac:dyDescent="0.2">
      <c r="A500" s="29"/>
      <c r="B500" s="29"/>
      <c r="C500" s="29"/>
      <c r="D500" s="29"/>
      <c r="E500" s="29"/>
      <c r="L500" s="31"/>
      <c r="P500" s="32"/>
      <c r="R500" s="31"/>
    </row>
    <row r="501" spans="1:18" ht="15.75" customHeight="1" x14ac:dyDescent="0.2">
      <c r="A501" s="29"/>
      <c r="B501" s="29"/>
      <c r="C501" s="29"/>
      <c r="D501" s="29"/>
      <c r="E501" s="29"/>
      <c r="L501" s="31"/>
      <c r="P501" s="32"/>
      <c r="R501" s="31"/>
    </row>
    <row r="502" spans="1:18" ht="15.75" customHeight="1" x14ac:dyDescent="0.2">
      <c r="A502" s="29"/>
      <c r="B502" s="29"/>
      <c r="C502" s="29"/>
      <c r="D502" s="29"/>
      <c r="E502" s="29"/>
      <c r="L502" s="31"/>
      <c r="P502" s="32"/>
      <c r="R502" s="31"/>
    </row>
    <row r="503" spans="1:18" ht="15.75" customHeight="1" x14ac:dyDescent="0.2">
      <c r="A503" s="29"/>
      <c r="B503" s="29"/>
      <c r="C503" s="29"/>
      <c r="D503" s="29"/>
      <c r="E503" s="29"/>
      <c r="L503" s="31"/>
      <c r="P503" s="32"/>
      <c r="R503" s="31"/>
    </row>
    <row r="504" spans="1:18" ht="15.75" customHeight="1" x14ac:dyDescent="0.2">
      <c r="A504" s="29"/>
      <c r="B504" s="29"/>
      <c r="C504" s="29"/>
      <c r="D504" s="29"/>
      <c r="E504" s="29"/>
      <c r="L504" s="31"/>
      <c r="P504" s="32"/>
      <c r="R504" s="31"/>
    </row>
    <row r="505" spans="1:18" ht="15.75" customHeight="1" x14ac:dyDescent="0.2">
      <c r="A505" s="29"/>
      <c r="B505" s="29"/>
      <c r="C505" s="29"/>
      <c r="D505" s="29"/>
      <c r="E505" s="29"/>
      <c r="L505" s="31"/>
      <c r="P505" s="32"/>
      <c r="R505" s="31"/>
    </row>
    <row r="506" spans="1:18" ht="15.75" customHeight="1" x14ac:dyDescent="0.2">
      <c r="A506" s="29"/>
      <c r="B506" s="29"/>
      <c r="C506" s="29"/>
      <c r="D506" s="29"/>
      <c r="E506" s="29"/>
      <c r="L506" s="31"/>
      <c r="P506" s="32"/>
      <c r="R506" s="31"/>
    </row>
    <row r="507" spans="1:18" ht="15.75" customHeight="1" x14ac:dyDescent="0.2">
      <c r="A507" s="29"/>
      <c r="B507" s="29"/>
      <c r="C507" s="29"/>
      <c r="D507" s="29"/>
      <c r="E507" s="29"/>
      <c r="L507" s="31"/>
      <c r="P507" s="32"/>
      <c r="R507" s="31"/>
    </row>
    <row r="508" spans="1:18" ht="15.75" customHeight="1" x14ac:dyDescent="0.2">
      <c r="A508" s="29"/>
      <c r="B508" s="29"/>
      <c r="C508" s="29"/>
      <c r="D508" s="29"/>
      <c r="E508" s="29"/>
      <c r="L508" s="31"/>
      <c r="P508" s="32"/>
      <c r="R508" s="31"/>
    </row>
    <row r="509" spans="1:18" ht="15.75" customHeight="1" x14ac:dyDescent="0.2">
      <c r="A509" s="29"/>
      <c r="B509" s="29"/>
      <c r="C509" s="29"/>
      <c r="D509" s="29"/>
      <c r="E509" s="29"/>
      <c r="L509" s="31"/>
      <c r="P509" s="32"/>
      <c r="R509" s="31"/>
    </row>
    <row r="510" spans="1:18" ht="15.75" customHeight="1" x14ac:dyDescent="0.2">
      <c r="A510" s="29"/>
      <c r="B510" s="29"/>
      <c r="C510" s="29"/>
      <c r="D510" s="29"/>
      <c r="E510" s="29"/>
      <c r="L510" s="31"/>
      <c r="P510" s="32"/>
      <c r="R510" s="31"/>
    </row>
    <row r="511" spans="1:18" ht="15.75" customHeight="1" x14ac:dyDescent="0.2">
      <c r="A511" s="29"/>
      <c r="B511" s="29"/>
      <c r="C511" s="29"/>
      <c r="D511" s="29"/>
      <c r="E511" s="29"/>
      <c r="L511" s="31"/>
      <c r="P511" s="32"/>
      <c r="R511" s="31"/>
    </row>
    <row r="512" spans="1:18" ht="15.75" customHeight="1" x14ac:dyDescent="0.2">
      <c r="A512" s="29"/>
      <c r="B512" s="29"/>
      <c r="C512" s="29"/>
      <c r="D512" s="29"/>
      <c r="E512" s="29"/>
      <c r="L512" s="31"/>
      <c r="P512" s="32"/>
      <c r="R512" s="31"/>
    </row>
    <row r="513" spans="1:18" ht="15.75" customHeight="1" x14ac:dyDescent="0.2">
      <c r="A513" s="29"/>
      <c r="B513" s="29"/>
      <c r="C513" s="29"/>
      <c r="D513" s="29"/>
      <c r="E513" s="29"/>
      <c r="L513" s="31"/>
      <c r="P513" s="32"/>
      <c r="R513" s="31"/>
    </row>
    <row r="514" spans="1:18" ht="15.75" customHeight="1" x14ac:dyDescent="0.2">
      <c r="A514" s="29"/>
      <c r="B514" s="29"/>
      <c r="C514" s="29"/>
      <c r="D514" s="29"/>
      <c r="E514" s="29"/>
      <c r="L514" s="31"/>
      <c r="P514" s="32"/>
      <c r="R514" s="31"/>
    </row>
    <row r="515" spans="1:18" ht="15.75" customHeight="1" x14ac:dyDescent="0.2">
      <c r="A515" s="29"/>
      <c r="B515" s="29"/>
      <c r="C515" s="29"/>
      <c r="D515" s="29"/>
      <c r="E515" s="29"/>
      <c r="L515" s="31"/>
      <c r="P515" s="32"/>
      <c r="R515" s="31"/>
    </row>
    <row r="516" spans="1:18" ht="15.75" customHeight="1" x14ac:dyDescent="0.2">
      <c r="A516" s="29"/>
      <c r="B516" s="29"/>
      <c r="C516" s="29"/>
      <c r="D516" s="29"/>
      <c r="E516" s="29"/>
      <c r="L516" s="31"/>
      <c r="P516" s="32"/>
      <c r="R516" s="31"/>
    </row>
    <row r="517" spans="1:18" ht="15.75" customHeight="1" x14ac:dyDescent="0.2">
      <c r="A517" s="29"/>
      <c r="B517" s="29"/>
      <c r="C517" s="29"/>
      <c r="D517" s="29"/>
      <c r="E517" s="29"/>
      <c r="L517" s="31"/>
      <c r="P517" s="32"/>
      <c r="R517" s="31"/>
    </row>
    <row r="518" spans="1:18" ht="15.75" customHeight="1" x14ac:dyDescent="0.2">
      <c r="A518" s="29"/>
      <c r="B518" s="29"/>
      <c r="C518" s="29"/>
      <c r="D518" s="29"/>
      <c r="E518" s="29"/>
      <c r="L518" s="31"/>
      <c r="P518" s="32"/>
      <c r="R518" s="31"/>
    </row>
    <row r="519" spans="1:18" ht="15.75" customHeight="1" x14ac:dyDescent="0.2">
      <c r="A519" s="29"/>
      <c r="B519" s="29"/>
      <c r="C519" s="29"/>
      <c r="D519" s="29"/>
      <c r="E519" s="29"/>
      <c r="L519" s="31"/>
      <c r="P519" s="32"/>
      <c r="R519" s="31"/>
    </row>
    <row r="520" spans="1:18" ht="15.75" customHeight="1" x14ac:dyDescent="0.2">
      <c r="A520" s="29"/>
      <c r="B520" s="29"/>
      <c r="C520" s="29"/>
      <c r="D520" s="29"/>
      <c r="E520" s="29"/>
      <c r="L520" s="31"/>
      <c r="P520" s="32"/>
      <c r="R520" s="31"/>
    </row>
    <row r="521" spans="1:18" ht="15.75" customHeight="1" x14ac:dyDescent="0.2">
      <c r="A521" s="29"/>
      <c r="B521" s="29"/>
      <c r="C521" s="29"/>
      <c r="D521" s="29"/>
      <c r="E521" s="29"/>
      <c r="L521" s="31"/>
      <c r="P521" s="32"/>
      <c r="R521" s="31"/>
    </row>
    <row r="522" spans="1:18" ht="15.75" customHeight="1" x14ac:dyDescent="0.2">
      <c r="A522" s="29"/>
      <c r="B522" s="29"/>
      <c r="C522" s="29"/>
      <c r="D522" s="29"/>
      <c r="E522" s="29"/>
      <c r="L522" s="31"/>
      <c r="P522" s="32"/>
      <c r="R522" s="31"/>
    </row>
    <row r="523" spans="1:18" ht="15.75" customHeight="1" x14ac:dyDescent="0.2">
      <c r="A523" s="29"/>
      <c r="B523" s="29"/>
      <c r="C523" s="29"/>
      <c r="D523" s="29"/>
      <c r="E523" s="29"/>
      <c r="L523" s="31"/>
      <c r="P523" s="32"/>
      <c r="R523" s="31"/>
    </row>
    <row r="524" spans="1:18" ht="15.75" customHeight="1" x14ac:dyDescent="0.2">
      <c r="A524" s="29"/>
      <c r="B524" s="29"/>
      <c r="C524" s="29"/>
      <c r="D524" s="29"/>
      <c r="E524" s="29"/>
      <c r="L524" s="31"/>
      <c r="P524" s="32"/>
      <c r="R524" s="31"/>
    </row>
    <row r="525" spans="1:18" ht="15.75" customHeight="1" x14ac:dyDescent="0.2">
      <c r="A525" s="29"/>
      <c r="B525" s="29"/>
      <c r="C525" s="29"/>
      <c r="D525" s="29"/>
      <c r="E525" s="29"/>
      <c r="L525" s="31"/>
      <c r="P525" s="32"/>
      <c r="R525" s="31"/>
    </row>
    <row r="526" spans="1:18" ht="15.75" customHeight="1" x14ac:dyDescent="0.2">
      <c r="A526" s="29"/>
      <c r="B526" s="29"/>
      <c r="C526" s="29"/>
      <c r="D526" s="29"/>
      <c r="E526" s="29"/>
      <c r="L526" s="31"/>
      <c r="P526" s="32"/>
      <c r="R526" s="31"/>
    </row>
    <row r="527" spans="1:18" ht="15.75" customHeight="1" x14ac:dyDescent="0.2">
      <c r="A527" s="29"/>
      <c r="B527" s="29"/>
      <c r="C527" s="29"/>
      <c r="D527" s="29"/>
      <c r="E527" s="29"/>
      <c r="L527" s="31"/>
      <c r="P527" s="32"/>
      <c r="R527" s="31"/>
    </row>
    <row r="528" spans="1:18" ht="15.75" customHeight="1" x14ac:dyDescent="0.2">
      <c r="A528" s="29"/>
      <c r="B528" s="29"/>
      <c r="C528" s="29"/>
      <c r="D528" s="29"/>
      <c r="E528" s="29"/>
      <c r="L528" s="31"/>
      <c r="P528" s="32"/>
      <c r="R528" s="31"/>
    </row>
    <row r="529" spans="1:18" ht="15.75" customHeight="1" x14ac:dyDescent="0.2">
      <c r="A529" s="29"/>
      <c r="B529" s="29"/>
      <c r="C529" s="29"/>
      <c r="D529" s="29"/>
      <c r="E529" s="29"/>
      <c r="L529" s="31"/>
      <c r="P529" s="32"/>
      <c r="R529" s="31"/>
    </row>
    <row r="530" spans="1:18" ht="15.75" customHeight="1" x14ac:dyDescent="0.2">
      <c r="A530" s="29"/>
      <c r="B530" s="29"/>
      <c r="C530" s="29"/>
      <c r="D530" s="29"/>
      <c r="E530" s="29"/>
      <c r="L530" s="31"/>
      <c r="P530" s="32"/>
      <c r="R530" s="31"/>
    </row>
    <row r="531" spans="1:18" ht="15.75" customHeight="1" x14ac:dyDescent="0.2">
      <c r="A531" s="29"/>
      <c r="B531" s="29"/>
      <c r="C531" s="29"/>
      <c r="D531" s="29"/>
      <c r="E531" s="29"/>
      <c r="L531" s="31"/>
      <c r="P531" s="32"/>
      <c r="R531" s="31"/>
    </row>
    <row r="532" spans="1:18" ht="15.75" customHeight="1" x14ac:dyDescent="0.2">
      <c r="A532" s="29"/>
      <c r="B532" s="29"/>
      <c r="C532" s="29"/>
      <c r="D532" s="29"/>
      <c r="E532" s="29"/>
      <c r="L532" s="31"/>
      <c r="P532" s="32"/>
      <c r="R532" s="31"/>
    </row>
    <row r="533" spans="1:18" ht="15.75" customHeight="1" x14ac:dyDescent="0.2">
      <c r="A533" s="29"/>
      <c r="B533" s="29"/>
      <c r="C533" s="29"/>
      <c r="D533" s="29"/>
      <c r="E533" s="29"/>
      <c r="L533" s="31"/>
      <c r="P533" s="32"/>
      <c r="R533" s="31"/>
    </row>
    <row r="534" spans="1:18" ht="15.75" customHeight="1" x14ac:dyDescent="0.2">
      <c r="A534" s="29"/>
      <c r="B534" s="29"/>
      <c r="C534" s="29"/>
      <c r="D534" s="29"/>
      <c r="E534" s="29"/>
      <c r="L534" s="31"/>
      <c r="P534" s="32"/>
      <c r="R534" s="31"/>
    </row>
    <row r="535" spans="1:18" ht="15.75" customHeight="1" x14ac:dyDescent="0.2">
      <c r="A535" s="29"/>
      <c r="B535" s="29"/>
      <c r="C535" s="29"/>
      <c r="D535" s="29"/>
      <c r="E535" s="29"/>
      <c r="L535" s="31"/>
      <c r="P535" s="32"/>
      <c r="R535" s="31"/>
    </row>
    <row r="536" spans="1:18" ht="15.75" customHeight="1" x14ac:dyDescent="0.2">
      <c r="A536" s="29"/>
      <c r="B536" s="29"/>
      <c r="C536" s="29"/>
      <c r="D536" s="29"/>
      <c r="E536" s="29"/>
      <c r="L536" s="31"/>
      <c r="P536" s="32"/>
      <c r="R536" s="31"/>
    </row>
    <row r="537" spans="1:18" ht="15.75" customHeight="1" x14ac:dyDescent="0.2">
      <c r="A537" s="29"/>
      <c r="B537" s="29"/>
      <c r="C537" s="29"/>
      <c r="D537" s="29"/>
      <c r="E537" s="29"/>
      <c r="L537" s="31"/>
      <c r="P537" s="32"/>
      <c r="R537" s="31"/>
    </row>
    <row r="538" spans="1:18" ht="15.75" customHeight="1" x14ac:dyDescent="0.2">
      <c r="A538" s="29"/>
      <c r="B538" s="29"/>
      <c r="C538" s="29"/>
      <c r="D538" s="29"/>
      <c r="E538" s="29"/>
      <c r="L538" s="31"/>
      <c r="P538" s="32"/>
      <c r="R538" s="31"/>
    </row>
    <row r="539" spans="1:18" ht="15.75" customHeight="1" x14ac:dyDescent="0.2">
      <c r="A539" s="29"/>
      <c r="B539" s="29"/>
      <c r="C539" s="29"/>
      <c r="D539" s="29"/>
      <c r="E539" s="29"/>
      <c r="L539" s="31"/>
      <c r="P539" s="32"/>
      <c r="R539" s="31"/>
    </row>
    <row r="540" spans="1:18" ht="15.75" customHeight="1" x14ac:dyDescent="0.2">
      <c r="A540" s="29"/>
      <c r="B540" s="29"/>
      <c r="C540" s="29"/>
      <c r="D540" s="29"/>
      <c r="E540" s="29"/>
      <c r="L540" s="31"/>
      <c r="P540" s="32"/>
      <c r="R540" s="31"/>
    </row>
    <row r="541" spans="1:18" ht="15.75" customHeight="1" x14ac:dyDescent="0.2">
      <c r="A541" s="29"/>
      <c r="B541" s="29"/>
      <c r="C541" s="29"/>
      <c r="D541" s="29"/>
      <c r="E541" s="29"/>
      <c r="L541" s="31"/>
      <c r="P541" s="32"/>
      <c r="R541" s="31"/>
    </row>
    <row r="542" spans="1:18" ht="15.75" customHeight="1" x14ac:dyDescent="0.2">
      <c r="A542" s="29"/>
      <c r="B542" s="29"/>
      <c r="C542" s="29"/>
      <c r="D542" s="29"/>
      <c r="E542" s="29"/>
      <c r="L542" s="31"/>
      <c r="P542" s="32"/>
      <c r="R542" s="31"/>
    </row>
    <row r="543" spans="1:18" ht="15.75" customHeight="1" x14ac:dyDescent="0.2">
      <c r="A543" s="29"/>
      <c r="B543" s="29"/>
      <c r="C543" s="29"/>
      <c r="D543" s="29"/>
      <c r="E543" s="29"/>
      <c r="L543" s="31"/>
      <c r="P543" s="32"/>
      <c r="R543" s="31"/>
    </row>
    <row r="544" spans="1:18" ht="15.75" customHeight="1" x14ac:dyDescent="0.2">
      <c r="A544" s="29"/>
      <c r="B544" s="29"/>
      <c r="C544" s="29"/>
      <c r="D544" s="29"/>
      <c r="E544" s="29"/>
      <c r="L544" s="31"/>
      <c r="P544" s="32"/>
      <c r="R544" s="31"/>
    </row>
    <row r="545" spans="1:18" ht="15.75" customHeight="1" x14ac:dyDescent="0.2">
      <c r="A545" s="29"/>
      <c r="B545" s="29"/>
      <c r="C545" s="29"/>
      <c r="D545" s="29"/>
      <c r="E545" s="29"/>
      <c r="L545" s="31"/>
      <c r="P545" s="32"/>
      <c r="R545" s="31"/>
    </row>
    <row r="546" spans="1:18" ht="15.75" customHeight="1" x14ac:dyDescent="0.2">
      <c r="A546" s="29"/>
      <c r="B546" s="29"/>
      <c r="C546" s="29"/>
      <c r="D546" s="29"/>
      <c r="E546" s="29"/>
      <c r="L546" s="31"/>
      <c r="P546" s="32"/>
      <c r="R546" s="31"/>
    </row>
    <row r="547" spans="1:18" ht="15.75" customHeight="1" x14ac:dyDescent="0.2">
      <c r="A547" s="29"/>
      <c r="B547" s="29"/>
      <c r="C547" s="29"/>
      <c r="D547" s="29"/>
      <c r="E547" s="29"/>
      <c r="L547" s="31"/>
      <c r="P547" s="32"/>
      <c r="R547" s="31"/>
    </row>
    <row r="548" spans="1:18" ht="15.75" customHeight="1" x14ac:dyDescent="0.2">
      <c r="A548" s="29"/>
      <c r="B548" s="29"/>
      <c r="C548" s="29"/>
      <c r="D548" s="29"/>
      <c r="E548" s="29"/>
      <c r="L548" s="31"/>
      <c r="P548" s="32"/>
      <c r="R548" s="31"/>
    </row>
    <row r="549" spans="1:18" ht="15.75" customHeight="1" x14ac:dyDescent="0.2">
      <c r="A549" s="29"/>
      <c r="B549" s="29"/>
      <c r="C549" s="29"/>
      <c r="D549" s="29"/>
      <c r="E549" s="29"/>
      <c r="L549" s="31"/>
      <c r="P549" s="32"/>
      <c r="R549" s="31"/>
    </row>
    <row r="550" spans="1:18" ht="15.75" customHeight="1" x14ac:dyDescent="0.2">
      <c r="A550" s="29"/>
      <c r="B550" s="29"/>
      <c r="C550" s="29"/>
      <c r="D550" s="29"/>
      <c r="E550" s="29"/>
      <c r="L550" s="31"/>
      <c r="P550" s="32"/>
      <c r="R550" s="31"/>
    </row>
    <row r="551" spans="1:18" ht="15.75" customHeight="1" x14ac:dyDescent="0.2">
      <c r="A551" s="29"/>
      <c r="B551" s="29"/>
      <c r="C551" s="29"/>
      <c r="D551" s="29"/>
      <c r="E551" s="29"/>
      <c r="L551" s="31"/>
      <c r="P551" s="32"/>
      <c r="R551" s="31"/>
    </row>
    <row r="552" spans="1:18" ht="15.75" customHeight="1" x14ac:dyDescent="0.2">
      <c r="A552" s="29"/>
      <c r="B552" s="29"/>
      <c r="C552" s="29"/>
      <c r="D552" s="29"/>
      <c r="E552" s="29"/>
      <c r="L552" s="31"/>
      <c r="P552" s="32"/>
      <c r="R552" s="31"/>
    </row>
    <row r="553" spans="1:18" ht="15.75" customHeight="1" x14ac:dyDescent="0.2">
      <c r="A553" s="29"/>
      <c r="B553" s="29"/>
      <c r="C553" s="29"/>
      <c r="D553" s="29"/>
      <c r="E553" s="29"/>
      <c r="L553" s="31"/>
      <c r="P553" s="32"/>
      <c r="R553" s="31"/>
    </row>
    <row r="554" spans="1:18" ht="15.75" customHeight="1" x14ac:dyDescent="0.2">
      <c r="A554" s="29"/>
      <c r="B554" s="29"/>
      <c r="C554" s="29"/>
      <c r="D554" s="29"/>
      <c r="E554" s="29"/>
      <c r="L554" s="31"/>
      <c r="P554" s="32"/>
      <c r="R554" s="31"/>
    </row>
    <row r="555" spans="1:18" ht="15.75" customHeight="1" x14ac:dyDescent="0.2">
      <c r="A555" s="29"/>
      <c r="B555" s="29"/>
      <c r="C555" s="29"/>
      <c r="D555" s="29"/>
      <c r="E555" s="29"/>
      <c r="L555" s="31"/>
      <c r="P555" s="32"/>
      <c r="R555" s="31"/>
    </row>
    <row r="556" spans="1:18" ht="15.75" customHeight="1" x14ac:dyDescent="0.2">
      <c r="A556" s="29"/>
      <c r="B556" s="29"/>
      <c r="C556" s="29"/>
      <c r="D556" s="29"/>
      <c r="E556" s="29"/>
      <c r="L556" s="31"/>
      <c r="P556" s="32"/>
      <c r="R556" s="31"/>
    </row>
    <row r="557" spans="1:18" ht="15.75" customHeight="1" x14ac:dyDescent="0.2">
      <c r="A557" s="29"/>
      <c r="B557" s="29"/>
      <c r="C557" s="29"/>
      <c r="D557" s="29"/>
      <c r="E557" s="29"/>
      <c r="L557" s="31"/>
      <c r="P557" s="32"/>
      <c r="R557" s="31"/>
    </row>
    <row r="558" spans="1:18" ht="15.75" customHeight="1" x14ac:dyDescent="0.2">
      <c r="A558" s="29"/>
      <c r="B558" s="29"/>
      <c r="C558" s="29"/>
      <c r="D558" s="29"/>
      <c r="E558" s="29"/>
      <c r="L558" s="31"/>
      <c r="P558" s="32"/>
      <c r="R558" s="31"/>
    </row>
    <row r="559" spans="1:18" ht="15.75" customHeight="1" x14ac:dyDescent="0.2">
      <c r="A559" s="29"/>
      <c r="B559" s="29"/>
      <c r="C559" s="29"/>
      <c r="D559" s="29"/>
      <c r="E559" s="29"/>
      <c r="L559" s="31"/>
      <c r="P559" s="32"/>
      <c r="R559" s="31"/>
    </row>
    <row r="560" spans="1:18" ht="15.75" customHeight="1" x14ac:dyDescent="0.2">
      <c r="A560" s="29"/>
      <c r="B560" s="29"/>
      <c r="C560" s="29"/>
      <c r="D560" s="29"/>
      <c r="E560" s="29"/>
      <c r="L560" s="31"/>
      <c r="P560" s="32"/>
      <c r="R560" s="31"/>
    </row>
    <row r="561" spans="1:18" ht="15.75" customHeight="1" x14ac:dyDescent="0.2">
      <c r="A561" s="29"/>
      <c r="B561" s="29"/>
      <c r="C561" s="29"/>
      <c r="D561" s="29"/>
      <c r="E561" s="29"/>
      <c r="L561" s="31"/>
      <c r="P561" s="32"/>
      <c r="R561" s="31"/>
    </row>
    <row r="562" spans="1:18" ht="15.75" customHeight="1" x14ac:dyDescent="0.2">
      <c r="A562" s="29"/>
      <c r="B562" s="29"/>
      <c r="C562" s="29"/>
      <c r="D562" s="29"/>
      <c r="E562" s="29"/>
      <c r="L562" s="31"/>
      <c r="P562" s="32"/>
      <c r="R562" s="31"/>
    </row>
    <row r="563" spans="1:18" ht="15.75" customHeight="1" x14ac:dyDescent="0.2">
      <c r="A563" s="29"/>
      <c r="B563" s="29"/>
      <c r="C563" s="29"/>
      <c r="D563" s="29"/>
      <c r="E563" s="29"/>
      <c r="L563" s="31"/>
      <c r="P563" s="32"/>
      <c r="R563" s="31"/>
    </row>
    <row r="564" spans="1:18" ht="15.75" customHeight="1" x14ac:dyDescent="0.2">
      <c r="A564" s="29"/>
      <c r="B564" s="29"/>
      <c r="C564" s="29"/>
      <c r="D564" s="29"/>
      <c r="E564" s="29"/>
      <c r="L564" s="31"/>
      <c r="P564" s="32"/>
      <c r="R564" s="31"/>
    </row>
    <row r="565" spans="1:18" ht="15.75" customHeight="1" x14ac:dyDescent="0.2">
      <c r="A565" s="29"/>
      <c r="B565" s="29"/>
      <c r="C565" s="29"/>
      <c r="D565" s="29"/>
      <c r="E565" s="29"/>
      <c r="L565" s="31"/>
      <c r="P565" s="32"/>
      <c r="R565" s="31"/>
    </row>
    <row r="566" spans="1:18" ht="15.75" customHeight="1" x14ac:dyDescent="0.2">
      <c r="A566" s="29"/>
      <c r="B566" s="29"/>
      <c r="C566" s="29"/>
      <c r="D566" s="29"/>
      <c r="E566" s="29"/>
      <c r="L566" s="31"/>
      <c r="P566" s="32"/>
      <c r="R566" s="31"/>
    </row>
    <row r="567" spans="1:18" ht="15.75" customHeight="1" x14ac:dyDescent="0.2">
      <c r="A567" s="29"/>
      <c r="B567" s="29"/>
      <c r="C567" s="29"/>
      <c r="D567" s="29"/>
      <c r="E567" s="29"/>
      <c r="L567" s="31"/>
      <c r="P567" s="32"/>
      <c r="R567" s="31"/>
    </row>
    <row r="568" spans="1:18" ht="15.75" customHeight="1" x14ac:dyDescent="0.2">
      <c r="A568" s="29"/>
      <c r="B568" s="29"/>
      <c r="C568" s="29"/>
      <c r="D568" s="29"/>
      <c r="E568" s="29"/>
      <c r="L568" s="31"/>
      <c r="P568" s="32"/>
      <c r="R568" s="31"/>
    </row>
    <row r="569" spans="1:18" ht="15.75" customHeight="1" x14ac:dyDescent="0.2">
      <c r="A569" s="29"/>
      <c r="B569" s="29"/>
      <c r="C569" s="29"/>
      <c r="D569" s="29"/>
      <c r="E569" s="29"/>
      <c r="L569" s="31"/>
      <c r="P569" s="32"/>
      <c r="R569" s="31"/>
    </row>
    <row r="570" spans="1:18" ht="15.75" customHeight="1" x14ac:dyDescent="0.2">
      <c r="A570" s="29"/>
      <c r="B570" s="29"/>
      <c r="C570" s="29"/>
      <c r="D570" s="29"/>
      <c r="E570" s="29"/>
      <c r="L570" s="31"/>
      <c r="P570" s="32"/>
      <c r="R570" s="31"/>
    </row>
    <row r="571" spans="1:18" ht="15.75" customHeight="1" x14ac:dyDescent="0.2">
      <c r="A571" s="29"/>
      <c r="B571" s="29"/>
      <c r="C571" s="29"/>
      <c r="D571" s="29"/>
      <c r="E571" s="29"/>
      <c r="L571" s="31"/>
      <c r="P571" s="32"/>
      <c r="R571" s="31"/>
    </row>
    <row r="572" spans="1:18" ht="15.75" customHeight="1" x14ac:dyDescent="0.2">
      <c r="A572" s="29"/>
      <c r="B572" s="29"/>
      <c r="C572" s="29"/>
      <c r="D572" s="29"/>
      <c r="E572" s="29"/>
      <c r="L572" s="31"/>
      <c r="P572" s="32"/>
      <c r="R572" s="31"/>
    </row>
    <row r="573" spans="1:18" ht="15.75" customHeight="1" x14ac:dyDescent="0.2">
      <c r="A573" s="29"/>
      <c r="B573" s="29"/>
      <c r="C573" s="29"/>
      <c r="D573" s="29"/>
      <c r="E573" s="29"/>
      <c r="L573" s="31"/>
      <c r="P573" s="32"/>
      <c r="R573" s="31"/>
    </row>
    <row r="574" spans="1:18" ht="15.75" customHeight="1" x14ac:dyDescent="0.2">
      <c r="A574" s="29"/>
      <c r="B574" s="29"/>
      <c r="C574" s="29"/>
      <c r="D574" s="29"/>
      <c r="E574" s="29"/>
      <c r="L574" s="31"/>
      <c r="P574" s="32"/>
      <c r="R574" s="31"/>
    </row>
    <row r="575" spans="1:18" ht="15.75" customHeight="1" x14ac:dyDescent="0.2">
      <c r="A575" s="29"/>
      <c r="B575" s="29"/>
      <c r="C575" s="29"/>
      <c r="D575" s="29"/>
      <c r="E575" s="29"/>
      <c r="L575" s="31"/>
      <c r="P575" s="32"/>
      <c r="R575" s="31"/>
    </row>
    <row r="576" spans="1:18" ht="15.75" customHeight="1" x14ac:dyDescent="0.2">
      <c r="A576" s="29"/>
      <c r="B576" s="29"/>
      <c r="C576" s="29"/>
      <c r="D576" s="29"/>
      <c r="E576" s="29"/>
      <c r="L576" s="31"/>
      <c r="P576" s="32"/>
      <c r="R576" s="31"/>
    </row>
    <row r="577" spans="1:18" ht="15.75" customHeight="1" x14ac:dyDescent="0.2">
      <c r="A577" s="29"/>
      <c r="B577" s="29"/>
      <c r="C577" s="29"/>
      <c r="D577" s="29"/>
      <c r="E577" s="29"/>
      <c r="L577" s="31"/>
      <c r="P577" s="32"/>
      <c r="R577" s="31"/>
    </row>
    <row r="578" spans="1:18" ht="15.75" customHeight="1" x14ac:dyDescent="0.2">
      <c r="A578" s="29"/>
      <c r="B578" s="29"/>
      <c r="C578" s="29"/>
      <c r="D578" s="29"/>
      <c r="E578" s="29"/>
      <c r="L578" s="31"/>
      <c r="P578" s="32"/>
      <c r="R578" s="31"/>
    </row>
    <row r="579" spans="1:18" ht="15.75" customHeight="1" x14ac:dyDescent="0.2">
      <c r="A579" s="29"/>
      <c r="B579" s="29"/>
      <c r="C579" s="29"/>
      <c r="D579" s="29"/>
      <c r="E579" s="29"/>
      <c r="L579" s="31"/>
      <c r="P579" s="32"/>
      <c r="R579" s="31"/>
    </row>
    <row r="580" spans="1:18" ht="15.75" customHeight="1" x14ac:dyDescent="0.2">
      <c r="A580" s="29"/>
      <c r="B580" s="29"/>
      <c r="C580" s="29"/>
      <c r="D580" s="29"/>
      <c r="E580" s="29"/>
      <c r="L580" s="31"/>
      <c r="P580" s="32"/>
      <c r="R580" s="31"/>
    </row>
    <row r="581" spans="1:18" ht="15.75" customHeight="1" x14ac:dyDescent="0.2">
      <c r="A581" s="29"/>
      <c r="B581" s="29"/>
      <c r="C581" s="29"/>
      <c r="D581" s="29"/>
      <c r="E581" s="29"/>
      <c r="L581" s="31"/>
      <c r="P581" s="32"/>
      <c r="R581" s="31"/>
    </row>
    <row r="582" spans="1:18" ht="15.75" customHeight="1" x14ac:dyDescent="0.2">
      <c r="A582" s="29"/>
      <c r="B582" s="29"/>
      <c r="C582" s="29"/>
      <c r="D582" s="29"/>
      <c r="E582" s="29"/>
      <c r="L582" s="31"/>
      <c r="P582" s="32"/>
      <c r="R582" s="31"/>
    </row>
    <row r="583" spans="1:18" ht="15.75" customHeight="1" x14ac:dyDescent="0.2">
      <c r="A583" s="29"/>
      <c r="B583" s="29"/>
      <c r="C583" s="29"/>
      <c r="D583" s="29"/>
      <c r="E583" s="29"/>
      <c r="L583" s="31"/>
      <c r="P583" s="32"/>
      <c r="R583" s="31"/>
    </row>
    <row r="584" spans="1:18" ht="15.75" customHeight="1" x14ac:dyDescent="0.2">
      <c r="A584" s="29"/>
      <c r="B584" s="29"/>
      <c r="C584" s="29"/>
      <c r="D584" s="29"/>
      <c r="E584" s="29"/>
      <c r="L584" s="31"/>
      <c r="P584" s="32"/>
      <c r="R584" s="31"/>
    </row>
    <row r="585" spans="1:18" ht="15.75" customHeight="1" x14ac:dyDescent="0.2">
      <c r="A585" s="29"/>
      <c r="B585" s="29"/>
      <c r="C585" s="29"/>
      <c r="D585" s="29"/>
      <c r="E585" s="29"/>
      <c r="L585" s="31"/>
      <c r="P585" s="32"/>
      <c r="R585" s="31"/>
    </row>
    <row r="586" spans="1:18" ht="15.75" customHeight="1" x14ac:dyDescent="0.2">
      <c r="A586" s="29"/>
      <c r="B586" s="29"/>
      <c r="C586" s="29"/>
      <c r="D586" s="29"/>
      <c r="E586" s="29"/>
      <c r="L586" s="31"/>
      <c r="P586" s="32"/>
      <c r="R586" s="31"/>
    </row>
    <row r="587" spans="1:18" ht="15.75" customHeight="1" x14ac:dyDescent="0.2">
      <c r="A587" s="29"/>
      <c r="B587" s="29"/>
      <c r="C587" s="29"/>
      <c r="D587" s="29"/>
      <c r="E587" s="29"/>
      <c r="L587" s="31"/>
      <c r="P587" s="32"/>
      <c r="R587" s="31"/>
    </row>
    <row r="588" spans="1:18" ht="15.75" customHeight="1" x14ac:dyDescent="0.2">
      <c r="A588" s="29"/>
      <c r="B588" s="29"/>
      <c r="C588" s="29"/>
      <c r="D588" s="29"/>
      <c r="E588" s="29"/>
      <c r="L588" s="31"/>
      <c r="P588" s="32"/>
      <c r="R588" s="31"/>
    </row>
    <row r="589" spans="1:18" ht="15.75" customHeight="1" x14ac:dyDescent="0.2">
      <c r="A589" s="29"/>
      <c r="B589" s="29"/>
      <c r="C589" s="29"/>
      <c r="D589" s="29"/>
      <c r="E589" s="29"/>
      <c r="L589" s="31"/>
      <c r="P589" s="32"/>
      <c r="R589" s="31"/>
    </row>
    <row r="590" spans="1:18" ht="15.75" customHeight="1" x14ac:dyDescent="0.2">
      <c r="A590" s="29"/>
      <c r="B590" s="29"/>
      <c r="C590" s="29"/>
      <c r="D590" s="29"/>
      <c r="E590" s="29"/>
      <c r="L590" s="31"/>
      <c r="P590" s="32"/>
      <c r="R590" s="31"/>
    </row>
    <row r="591" spans="1:18" ht="15.75" customHeight="1" x14ac:dyDescent="0.2">
      <c r="A591" s="29"/>
      <c r="B591" s="29"/>
      <c r="C591" s="29"/>
      <c r="D591" s="29"/>
      <c r="E591" s="29"/>
      <c r="L591" s="31"/>
      <c r="P591" s="32"/>
      <c r="R591" s="31"/>
    </row>
    <row r="592" spans="1:18" ht="15.75" customHeight="1" x14ac:dyDescent="0.2">
      <c r="A592" s="29"/>
      <c r="B592" s="29"/>
      <c r="C592" s="29"/>
      <c r="D592" s="29"/>
      <c r="E592" s="29"/>
      <c r="L592" s="31"/>
      <c r="P592" s="32"/>
      <c r="R592" s="31"/>
    </row>
    <row r="593" spans="1:18" ht="15.75" customHeight="1" x14ac:dyDescent="0.2">
      <c r="A593" s="29"/>
      <c r="B593" s="29"/>
      <c r="C593" s="29"/>
      <c r="D593" s="29"/>
      <c r="E593" s="29"/>
      <c r="L593" s="31"/>
      <c r="P593" s="32"/>
      <c r="R593" s="31"/>
    </row>
    <row r="594" spans="1:18" ht="15.75" customHeight="1" x14ac:dyDescent="0.2">
      <c r="A594" s="29"/>
      <c r="B594" s="29"/>
      <c r="C594" s="29"/>
      <c r="D594" s="29"/>
      <c r="E594" s="29"/>
      <c r="L594" s="31"/>
      <c r="P594" s="32"/>
      <c r="R594" s="31"/>
    </row>
    <row r="595" spans="1:18" ht="15.75" customHeight="1" x14ac:dyDescent="0.2">
      <c r="A595" s="29"/>
      <c r="B595" s="29"/>
      <c r="C595" s="29"/>
      <c r="D595" s="29"/>
      <c r="E595" s="29"/>
      <c r="L595" s="31"/>
      <c r="P595" s="32"/>
      <c r="R595" s="31"/>
    </row>
    <row r="596" spans="1:18" ht="15.75" customHeight="1" x14ac:dyDescent="0.2">
      <c r="A596" s="29"/>
      <c r="B596" s="29"/>
      <c r="C596" s="29"/>
      <c r="D596" s="29"/>
      <c r="E596" s="29"/>
      <c r="L596" s="31"/>
      <c r="P596" s="32"/>
      <c r="R596" s="31"/>
    </row>
    <row r="597" spans="1:18" ht="15.75" customHeight="1" x14ac:dyDescent="0.2">
      <c r="A597" s="29"/>
      <c r="B597" s="29"/>
      <c r="C597" s="29"/>
      <c r="D597" s="29"/>
      <c r="E597" s="29"/>
      <c r="L597" s="31"/>
      <c r="P597" s="32"/>
      <c r="R597" s="31"/>
    </row>
    <row r="598" spans="1:18" ht="15.75" customHeight="1" x14ac:dyDescent="0.2">
      <c r="A598" s="29"/>
      <c r="B598" s="29"/>
      <c r="C598" s="29"/>
      <c r="D598" s="29"/>
      <c r="E598" s="29"/>
      <c r="L598" s="31"/>
      <c r="P598" s="32"/>
      <c r="R598" s="31"/>
    </row>
    <row r="599" spans="1:18" ht="15.75" customHeight="1" x14ac:dyDescent="0.2">
      <c r="A599" s="29"/>
      <c r="B599" s="29"/>
      <c r="C599" s="29"/>
      <c r="D599" s="29"/>
      <c r="E599" s="29"/>
      <c r="L599" s="31"/>
      <c r="P599" s="32"/>
      <c r="R599" s="31"/>
    </row>
    <row r="600" spans="1:18" ht="15.75" customHeight="1" x14ac:dyDescent="0.2">
      <c r="A600" s="29"/>
      <c r="B600" s="29"/>
      <c r="C600" s="29"/>
      <c r="D600" s="29"/>
      <c r="E600" s="29"/>
      <c r="L600" s="31"/>
      <c r="P600" s="32"/>
      <c r="R600" s="31"/>
    </row>
    <row r="601" spans="1:18" ht="15.75" customHeight="1" x14ac:dyDescent="0.2">
      <c r="A601" s="29"/>
      <c r="B601" s="29"/>
      <c r="C601" s="29"/>
      <c r="D601" s="29"/>
      <c r="E601" s="29"/>
      <c r="L601" s="31"/>
      <c r="P601" s="32"/>
      <c r="R601" s="31"/>
    </row>
    <row r="602" spans="1:18" ht="15.75" customHeight="1" x14ac:dyDescent="0.2">
      <c r="A602" s="29"/>
      <c r="B602" s="29"/>
      <c r="C602" s="29"/>
      <c r="D602" s="29"/>
      <c r="E602" s="29"/>
      <c r="L602" s="31"/>
      <c r="P602" s="32"/>
      <c r="R602" s="31"/>
    </row>
    <row r="603" spans="1:18" ht="15.75" customHeight="1" x14ac:dyDescent="0.2">
      <c r="A603" s="29"/>
      <c r="B603" s="29"/>
      <c r="C603" s="29"/>
      <c r="D603" s="29"/>
      <c r="E603" s="29"/>
      <c r="L603" s="31"/>
      <c r="P603" s="32"/>
      <c r="R603" s="31"/>
    </row>
    <row r="604" spans="1:18" ht="15.75" customHeight="1" x14ac:dyDescent="0.2">
      <c r="A604" s="29"/>
      <c r="B604" s="29"/>
      <c r="C604" s="29"/>
      <c r="D604" s="29"/>
      <c r="E604" s="29"/>
      <c r="L604" s="31"/>
      <c r="P604" s="32"/>
      <c r="R604" s="31"/>
    </row>
    <row r="605" spans="1:18" ht="15.75" customHeight="1" x14ac:dyDescent="0.2">
      <c r="A605" s="29"/>
      <c r="B605" s="29"/>
      <c r="C605" s="29"/>
      <c r="D605" s="29"/>
      <c r="E605" s="29"/>
      <c r="L605" s="31"/>
      <c r="P605" s="32"/>
      <c r="R605" s="31"/>
    </row>
    <row r="606" spans="1:18" ht="15.75" customHeight="1" x14ac:dyDescent="0.2">
      <c r="A606" s="29"/>
      <c r="B606" s="29"/>
      <c r="C606" s="29"/>
      <c r="D606" s="29"/>
      <c r="E606" s="29"/>
      <c r="L606" s="31"/>
      <c r="P606" s="32"/>
      <c r="R606" s="31"/>
    </row>
    <row r="607" spans="1:18" ht="15.75" customHeight="1" x14ac:dyDescent="0.2">
      <c r="A607" s="29"/>
      <c r="B607" s="29"/>
      <c r="C607" s="29"/>
      <c r="D607" s="29"/>
      <c r="E607" s="29"/>
      <c r="L607" s="31"/>
      <c r="P607" s="32"/>
      <c r="R607" s="31"/>
    </row>
    <row r="608" spans="1:18" ht="15.75" customHeight="1" x14ac:dyDescent="0.2">
      <c r="A608" s="29"/>
      <c r="B608" s="29"/>
      <c r="C608" s="29"/>
      <c r="D608" s="29"/>
      <c r="E608" s="29"/>
      <c r="L608" s="31"/>
      <c r="P608" s="32"/>
      <c r="R608" s="31"/>
    </row>
    <row r="609" spans="1:18" ht="15.75" customHeight="1" x14ac:dyDescent="0.2">
      <c r="A609" s="29"/>
      <c r="B609" s="29"/>
      <c r="C609" s="29"/>
      <c r="D609" s="29"/>
      <c r="E609" s="29"/>
      <c r="L609" s="31"/>
      <c r="P609" s="32"/>
      <c r="R609" s="31"/>
    </row>
    <row r="610" spans="1:18" ht="15.75" customHeight="1" x14ac:dyDescent="0.2">
      <c r="A610" s="29"/>
      <c r="B610" s="29"/>
      <c r="C610" s="29"/>
      <c r="D610" s="29"/>
      <c r="E610" s="29"/>
      <c r="L610" s="31"/>
      <c r="P610" s="32"/>
      <c r="R610" s="31"/>
    </row>
    <row r="611" spans="1:18" ht="15.75" customHeight="1" x14ac:dyDescent="0.2">
      <c r="A611" s="29"/>
      <c r="B611" s="29"/>
      <c r="C611" s="29"/>
      <c r="D611" s="29"/>
      <c r="E611" s="29"/>
      <c r="L611" s="31"/>
      <c r="P611" s="32"/>
      <c r="R611" s="31"/>
    </row>
    <row r="612" spans="1:18" ht="15.75" customHeight="1" x14ac:dyDescent="0.2">
      <c r="A612" s="29"/>
      <c r="B612" s="29"/>
      <c r="C612" s="29"/>
      <c r="D612" s="29"/>
      <c r="E612" s="29"/>
      <c r="L612" s="31"/>
      <c r="P612" s="32"/>
      <c r="R612" s="31"/>
    </row>
    <row r="613" spans="1:18" ht="15.75" customHeight="1" x14ac:dyDescent="0.2">
      <c r="A613" s="29"/>
      <c r="B613" s="29"/>
      <c r="C613" s="29"/>
      <c r="D613" s="29"/>
      <c r="E613" s="29"/>
      <c r="L613" s="31"/>
      <c r="P613" s="32"/>
      <c r="R613" s="31"/>
    </row>
    <row r="614" spans="1:18" ht="15.75" customHeight="1" x14ac:dyDescent="0.2">
      <c r="A614" s="29"/>
      <c r="B614" s="29"/>
      <c r="C614" s="29"/>
      <c r="D614" s="29"/>
      <c r="E614" s="29"/>
      <c r="L614" s="31"/>
      <c r="P614" s="32"/>
      <c r="R614" s="31"/>
    </row>
    <row r="615" spans="1:18" ht="15.75" customHeight="1" x14ac:dyDescent="0.2">
      <c r="A615" s="29"/>
      <c r="B615" s="29"/>
      <c r="C615" s="29"/>
      <c r="D615" s="29"/>
      <c r="E615" s="29"/>
      <c r="L615" s="31"/>
      <c r="P615" s="32"/>
      <c r="R615" s="31"/>
    </row>
    <row r="616" spans="1:18" ht="15.75" customHeight="1" x14ac:dyDescent="0.2">
      <c r="A616" s="29"/>
      <c r="B616" s="29"/>
      <c r="C616" s="29"/>
      <c r="D616" s="29"/>
      <c r="E616" s="29"/>
      <c r="L616" s="31"/>
      <c r="P616" s="32"/>
      <c r="R616" s="31"/>
    </row>
    <row r="617" spans="1:18" ht="15.75" customHeight="1" x14ac:dyDescent="0.2">
      <c r="A617" s="29"/>
      <c r="B617" s="29"/>
      <c r="C617" s="29"/>
      <c r="D617" s="29"/>
      <c r="E617" s="29"/>
      <c r="L617" s="31"/>
      <c r="P617" s="32"/>
      <c r="R617" s="31"/>
    </row>
    <row r="618" spans="1:18" ht="15.75" customHeight="1" x14ac:dyDescent="0.2">
      <c r="A618" s="29"/>
      <c r="B618" s="29"/>
      <c r="C618" s="29"/>
      <c r="D618" s="29"/>
      <c r="E618" s="29"/>
      <c r="L618" s="31"/>
      <c r="P618" s="32"/>
      <c r="R618" s="31"/>
    </row>
    <row r="619" spans="1:18" ht="15.75" customHeight="1" x14ac:dyDescent="0.2">
      <c r="A619" s="29"/>
      <c r="B619" s="29"/>
      <c r="C619" s="29"/>
      <c r="D619" s="29"/>
      <c r="E619" s="29"/>
      <c r="L619" s="31"/>
      <c r="P619" s="32"/>
      <c r="R619" s="31"/>
    </row>
    <row r="620" spans="1:18" ht="15.75" customHeight="1" x14ac:dyDescent="0.2">
      <c r="A620" s="29"/>
      <c r="B620" s="29"/>
      <c r="C620" s="29"/>
      <c r="D620" s="29"/>
      <c r="E620" s="29"/>
      <c r="L620" s="31"/>
      <c r="P620" s="32"/>
      <c r="R620" s="31"/>
    </row>
    <row r="621" spans="1:18" ht="15.75" customHeight="1" x14ac:dyDescent="0.2">
      <c r="A621" s="29"/>
      <c r="B621" s="29"/>
      <c r="C621" s="29"/>
      <c r="D621" s="29"/>
      <c r="E621" s="29"/>
      <c r="L621" s="31"/>
      <c r="P621" s="32"/>
      <c r="R621" s="31"/>
    </row>
    <row r="622" spans="1:18" ht="15.75" customHeight="1" x14ac:dyDescent="0.2">
      <c r="A622" s="29"/>
      <c r="B622" s="29"/>
      <c r="C622" s="29"/>
      <c r="D622" s="29"/>
      <c r="E622" s="29"/>
      <c r="L622" s="31"/>
      <c r="P622" s="32"/>
      <c r="R622" s="31"/>
    </row>
    <row r="623" spans="1:18" ht="15.75" customHeight="1" x14ac:dyDescent="0.2">
      <c r="A623" s="29"/>
      <c r="B623" s="29"/>
      <c r="C623" s="29"/>
      <c r="D623" s="29"/>
      <c r="E623" s="29"/>
      <c r="L623" s="31"/>
      <c r="P623" s="32"/>
      <c r="R623" s="31"/>
    </row>
    <row r="624" spans="1:18" ht="15.75" customHeight="1" x14ac:dyDescent="0.2">
      <c r="A624" s="29"/>
      <c r="B624" s="29"/>
      <c r="C624" s="29"/>
      <c r="D624" s="29"/>
      <c r="E624" s="29"/>
      <c r="L624" s="31"/>
      <c r="P624" s="32"/>
      <c r="R624" s="31"/>
    </row>
    <row r="625" spans="1:18" ht="15.75" customHeight="1" x14ac:dyDescent="0.2">
      <c r="A625" s="29"/>
      <c r="B625" s="29"/>
      <c r="C625" s="29"/>
      <c r="D625" s="29"/>
      <c r="E625" s="29"/>
      <c r="L625" s="31"/>
      <c r="P625" s="32"/>
      <c r="R625" s="31"/>
    </row>
    <row r="626" spans="1:18" ht="15.75" customHeight="1" x14ac:dyDescent="0.2">
      <c r="A626" s="29"/>
      <c r="B626" s="29"/>
      <c r="C626" s="29"/>
      <c r="D626" s="29"/>
      <c r="E626" s="29"/>
      <c r="L626" s="31"/>
      <c r="P626" s="32"/>
      <c r="R626" s="31"/>
    </row>
    <row r="627" spans="1:18" ht="15.75" customHeight="1" x14ac:dyDescent="0.2">
      <c r="A627" s="29"/>
      <c r="B627" s="29"/>
      <c r="C627" s="29"/>
      <c r="D627" s="29"/>
      <c r="E627" s="29"/>
      <c r="L627" s="31"/>
      <c r="P627" s="32"/>
      <c r="R627" s="31"/>
    </row>
    <row r="628" spans="1:18" ht="15.75" customHeight="1" x14ac:dyDescent="0.2">
      <c r="A628" s="29"/>
      <c r="B628" s="29"/>
      <c r="C628" s="29"/>
      <c r="D628" s="29"/>
      <c r="E628" s="29"/>
      <c r="L628" s="31"/>
      <c r="P628" s="32"/>
      <c r="R628" s="31"/>
    </row>
    <row r="629" spans="1:18" ht="15.75" customHeight="1" x14ac:dyDescent="0.2">
      <c r="A629" s="29"/>
      <c r="B629" s="29"/>
      <c r="C629" s="29"/>
      <c r="D629" s="29"/>
      <c r="E629" s="29"/>
      <c r="L629" s="31"/>
      <c r="P629" s="32"/>
      <c r="R629" s="31"/>
    </row>
    <row r="630" spans="1:18" ht="15.75" customHeight="1" x14ac:dyDescent="0.2">
      <c r="A630" s="29"/>
      <c r="B630" s="29"/>
      <c r="C630" s="29"/>
      <c r="D630" s="29"/>
      <c r="E630" s="29"/>
      <c r="L630" s="31"/>
      <c r="P630" s="32"/>
      <c r="R630" s="31"/>
    </row>
    <row r="631" spans="1:18" ht="15.75" customHeight="1" x14ac:dyDescent="0.2">
      <c r="A631" s="29"/>
      <c r="B631" s="29"/>
      <c r="C631" s="29"/>
      <c r="D631" s="29"/>
      <c r="E631" s="29"/>
      <c r="L631" s="31"/>
      <c r="P631" s="32"/>
      <c r="R631" s="31"/>
    </row>
    <row r="632" spans="1:18" ht="15.75" customHeight="1" x14ac:dyDescent="0.2">
      <c r="A632" s="29"/>
      <c r="B632" s="29"/>
      <c r="C632" s="29"/>
      <c r="D632" s="29"/>
      <c r="E632" s="29"/>
      <c r="L632" s="31"/>
      <c r="P632" s="32"/>
      <c r="R632" s="31"/>
    </row>
    <row r="633" spans="1:18" ht="15.75" customHeight="1" x14ac:dyDescent="0.2">
      <c r="A633" s="29"/>
      <c r="B633" s="29"/>
      <c r="C633" s="29"/>
      <c r="D633" s="29"/>
      <c r="E633" s="29"/>
      <c r="L633" s="31"/>
      <c r="P633" s="32"/>
      <c r="R633" s="31"/>
    </row>
    <row r="634" spans="1:18" ht="15.75" customHeight="1" x14ac:dyDescent="0.2">
      <c r="A634" s="29"/>
      <c r="B634" s="29"/>
      <c r="C634" s="29"/>
      <c r="D634" s="29"/>
      <c r="E634" s="29"/>
      <c r="L634" s="31"/>
      <c r="P634" s="32"/>
      <c r="R634" s="31"/>
    </row>
    <row r="635" spans="1:18" ht="15.75" customHeight="1" x14ac:dyDescent="0.2">
      <c r="A635" s="29"/>
      <c r="B635" s="29"/>
      <c r="C635" s="29"/>
      <c r="D635" s="29"/>
      <c r="E635" s="29"/>
      <c r="L635" s="31"/>
      <c r="P635" s="32"/>
      <c r="R635" s="31"/>
    </row>
    <row r="636" spans="1:18" ht="15.75" customHeight="1" x14ac:dyDescent="0.2">
      <c r="A636" s="29"/>
      <c r="B636" s="29"/>
      <c r="C636" s="29"/>
      <c r="D636" s="29"/>
      <c r="E636" s="29"/>
      <c r="L636" s="31"/>
      <c r="P636" s="32"/>
      <c r="R636" s="31"/>
    </row>
    <row r="637" spans="1:18" ht="15.75" customHeight="1" x14ac:dyDescent="0.2">
      <c r="A637" s="29"/>
      <c r="B637" s="29"/>
      <c r="C637" s="29"/>
      <c r="D637" s="29"/>
      <c r="E637" s="29"/>
      <c r="L637" s="31"/>
      <c r="P637" s="32"/>
      <c r="R637" s="31"/>
    </row>
    <row r="638" spans="1:18" ht="15.75" customHeight="1" x14ac:dyDescent="0.2">
      <c r="A638" s="29"/>
      <c r="B638" s="29"/>
      <c r="C638" s="29"/>
      <c r="D638" s="29"/>
      <c r="E638" s="29"/>
      <c r="L638" s="31"/>
      <c r="P638" s="32"/>
      <c r="R638" s="31"/>
    </row>
    <row r="639" spans="1:18" ht="15.75" customHeight="1" x14ac:dyDescent="0.2">
      <c r="A639" s="29"/>
      <c r="B639" s="29"/>
      <c r="C639" s="29"/>
      <c r="D639" s="29"/>
      <c r="E639" s="29"/>
      <c r="L639" s="31"/>
      <c r="P639" s="32"/>
      <c r="R639" s="31"/>
    </row>
    <row r="640" spans="1:18" ht="15.75" customHeight="1" x14ac:dyDescent="0.2">
      <c r="A640" s="29"/>
      <c r="B640" s="29"/>
      <c r="C640" s="29"/>
      <c r="D640" s="29"/>
      <c r="E640" s="29"/>
      <c r="L640" s="31"/>
      <c r="P640" s="32"/>
      <c r="R640" s="31"/>
    </row>
    <row r="641" spans="1:18" ht="15.75" customHeight="1" x14ac:dyDescent="0.2">
      <c r="A641" s="29"/>
      <c r="B641" s="29"/>
      <c r="C641" s="29"/>
      <c r="D641" s="29"/>
      <c r="E641" s="29"/>
      <c r="L641" s="31"/>
      <c r="P641" s="32"/>
      <c r="R641" s="31"/>
    </row>
    <row r="642" spans="1:18" ht="15.75" customHeight="1" x14ac:dyDescent="0.2">
      <c r="A642" s="29"/>
      <c r="B642" s="29"/>
      <c r="C642" s="29"/>
      <c r="D642" s="29"/>
      <c r="E642" s="29"/>
      <c r="L642" s="31"/>
      <c r="P642" s="32"/>
      <c r="R642" s="31"/>
    </row>
    <row r="643" spans="1:18" ht="15.75" customHeight="1" x14ac:dyDescent="0.2">
      <c r="A643" s="29"/>
      <c r="B643" s="29"/>
      <c r="C643" s="29"/>
      <c r="D643" s="29"/>
      <c r="E643" s="29"/>
      <c r="L643" s="31"/>
      <c r="P643" s="32"/>
      <c r="R643" s="31"/>
    </row>
    <row r="644" spans="1:18" ht="15.75" customHeight="1" x14ac:dyDescent="0.2">
      <c r="A644" s="29"/>
      <c r="B644" s="29"/>
      <c r="C644" s="29"/>
      <c r="D644" s="29"/>
      <c r="E644" s="29"/>
      <c r="L644" s="31"/>
      <c r="P644" s="32"/>
      <c r="R644" s="31"/>
    </row>
    <row r="645" spans="1:18" ht="15.75" customHeight="1" x14ac:dyDescent="0.2">
      <c r="A645" s="29"/>
      <c r="B645" s="29"/>
      <c r="C645" s="29"/>
      <c r="D645" s="29"/>
      <c r="E645" s="29"/>
      <c r="L645" s="31"/>
      <c r="P645" s="32"/>
      <c r="R645" s="31"/>
    </row>
    <row r="646" spans="1:18" ht="15.75" customHeight="1" x14ac:dyDescent="0.2">
      <c r="A646" s="29"/>
      <c r="B646" s="29"/>
      <c r="C646" s="29"/>
      <c r="D646" s="29"/>
      <c r="E646" s="29"/>
      <c r="L646" s="31"/>
      <c r="P646" s="32"/>
      <c r="R646" s="31"/>
    </row>
    <row r="647" spans="1:18" ht="15.75" customHeight="1" x14ac:dyDescent="0.2">
      <c r="A647" s="29"/>
      <c r="B647" s="29"/>
      <c r="C647" s="29"/>
      <c r="D647" s="29"/>
      <c r="E647" s="29"/>
      <c r="L647" s="31"/>
      <c r="P647" s="32"/>
      <c r="R647" s="31"/>
    </row>
    <row r="648" spans="1:18" ht="15.75" customHeight="1" x14ac:dyDescent="0.2">
      <c r="A648" s="29"/>
      <c r="B648" s="29"/>
      <c r="C648" s="29"/>
      <c r="D648" s="29"/>
      <c r="E648" s="29"/>
      <c r="L648" s="31"/>
      <c r="P648" s="32"/>
      <c r="R648" s="31"/>
    </row>
    <row r="649" spans="1:18" ht="15.75" customHeight="1" x14ac:dyDescent="0.2">
      <c r="A649" s="29"/>
      <c r="B649" s="29"/>
      <c r="C649" s="29"/>
      <c r="D649" s="29"/>
      <c r="E649" s="29"/>
      <c r="L649" s="31"/>
      <c r="P649" s="32"/>
      <c r="R649" s="31"/>
    </row>
    <row r="650" spans="1:18" ht="15.75" customHeight="1" x14ac:dyDescent="0.2">
      <c r="A650" s="29"/>
      <c r="B650" s="29"/>
      <c r="C650" s="29"/>
      <c r="D650" s="29"/>
      <c r="E650" s="29"/>
      <c r="L650" s="31"/>
      <c r="P650" s="32"/>
      <c r="R650" s="31"/>
    </row>
    <row r="651" spans="1:18" ht="15.75" customHeight="1" x14ac:dyDescent="0.2">
      <c r="A651" s="29"/>
      <c r="B651" s="29"/>
      <c r="C651" s="29"/>
      <c r="D651" s="29"/>
      <c r="E651" s="29"/>
      <c r="L651" s="31"/>
      <c r="P651" s="32"/>
      <c r="R651" s="31"/>
    </row>
    <row r="652" spans="1:18" ht="15.75" customHeight="1" x14ac:dyDescent="0.2">
      <c r="A652" s="29"/>
      <c r="B652" s="29"/>
      <c r="C652" s="29"/>
      <c r="D652" s="29"/>
      <c r="E652" s="29"/>
      <c r="L652" s="31"/>
      <c r="P652" s="32"/>
      <c r="R652" s="31"/>
    </row>
    <row r="653" spans="1:18" ht="15.75" customHeight="1" x14ac:dyDescent="0.2">
      <c r="A653" s="29"/>
      <c r="B653" s="29"/>
      <c r="C653" s="29"/>
      <c r="D653" s="29"/>
      <c r="E653" s="29"/>
      <c r="L653" s="31"/>
      <c r="P653" s="32"/>
      <c r="R653" s="31"/>
    </row>
    <row r="654" spans="1:18" ht="15.75" customHeight="1" x14ac:dyDescent="0.2">
      <c r="A654" s="29"/>
      <c r="B654" s="29"/>
      <c r="C654" s="29"/>
      <c r="D654" s="29"/>
      <c r="E654" s="29"/>
      <c r="L654" s="31"/>
      <c r="P654" s="32"/>
      <c r="R654" s="31"/>
    </row>
    <row r="655" spans="1:18" ht="15.75" customHeight="1" x14ac:dyDescent="0.2">
      <c r="A655" s="29"/>
      <c r="B655" s="29"/>
      <c r="C655" s="29"/>
      <c r="D655" s="29"/>
      <c r="E655" s="29"/>
      <c r="L655" s="31"/>
      <c r="P655" s="32"/>
      <c r="R655" s="31"/>
    </row>
    <row r="656" spans="1:18" ht="15.75" customHeight="1" x14ac:dyDescent="0.2">
      <c r="A656" s="29"/>
      <c r="B656" s="29"/>
      <c r="C656" s="29"/>
      <c r="D656" s="29"/>
      <c r="E656" s="29"/>
      <c r="L656" s="31"/>
      <c r="P656" s="32"/>
      <c r="R656" s="31"/>
    </row>
    <row r="657" spans="1:18" ht="15.75" customHeight="1" x14ac:dyDescent="0.2">
      <c r="A657" s="29"/>
      <c r="B657" s="29"/>
      <c r="C657" s="29"/>
      <c r="D657" s="29"/>
      <c r="E657" s="29"/>
      <c r="L657" s="31"/>
      <c r="P657" s="32"/>
      <c r="R657" s="31"/>
    </row>
    <row r="658" spans="1:18" ht="15.75" customHeight="1" x14ac:dyDescent="0.2">
      <c r="A658" s="29"/>
      <c r="B658" s="29"/>
      <c r="C658" s="29"/>
      <c r="D658" s="29"/>
      <c r="E658" s="29"/>
      <c r="L658" s="31"/>
      <c r="P658" s="32"/>
      <c r="R658" s="31"/>
    </row>
    <row r="659" spans="1:18" ht="15.75" customHeight="1" x14ac:dyDescent="0.2">
      <c r="A659" s="29"/>
      <c r="B659" s="29"/>
      <c r="C659" s="29"/>
      <c r="D659" s="29"/>
      <c r="E659" s="29"/>
      <c r="L659" s="31"/>
      <c r="P659" s="32"/>
      <c r="R659" s="31"/>
    </row>
    <row r="660" spans="1:18" ht="15.75" customHeight="1" x14ac:dyDescent="0.2">
      <c r="A660" s="29"/>
      <c r="B660" s="29"/>
      <c r="C660" s="29"/>
      <c r="D660" s="29"/>
      <c r="E660" s="29"/>
      <c r="L660" s="31"/>
      <c r="P660" s="32"/>
      <c r="R660" s="31"/>
    </row>
    <row r="661" spans="1:18" ht="15.75" customHeight="1" x14ac:dyDescent="0.2">
      <c r="A661" s="29"/>
      <c r="B661" s="29"/>
      <c r="C661" s="29"/>
      <c r="D661" s="29"/>
      <c r="E661" s="29"/>
      <c r="L661" s="31"/>
      <c r="P661" s="32"/>
      <c r="R661" s="31"/>
    </row>
    <row r="662" spans="1:18" ht="15.75" customHeight="1" x14ac:dyDescent="0.2">
      <c r="A662" s="29"/>
      <c r="B662" s="29"/>
      <c r="C662" s="29"/>
      <c r="D662" s="29"/>
      <c r="E662" s="29"/>
      <c r="L662" s="31"/>
      <c r="P662" s="32"/>
      <c r="R662" s="31"/>
    </row>
    <row r="663" spans="1:18" ht="15.75" customHeight="1" x14ac:dyDescent="0.2">
      <c r="A663" s="29"/>
      <c r="B663" s="29"/>
      <c r="C663" s="29"/>
      <c r="D663" s="29"/>
      <c r="E663" s="29"/>
      <c r="L663" s="31"/>
      <c r="P663" s="32"/>
      <c r="R663" s="31"/>
    </row>
    <row r="664" spans="1:18" ht="15.75" customHeight="1" x14ac:dyDescent="0.2">
      <c r="A664" s="29"/>
      <c r="B664" s="29"/>
      <c r="C664" s="29"/>
      <c r="D664" s="29"/>
      <c r="E664" s="29"/>
      <c r="L664" s="31"/>
      <c r="P664" s="32"/>
      <c r="R664" s="31"/>
    </row>
    <row r="665" spans="1:18" ht="15.75" customHeight="1" x14ac:dyDescent="0.2">
      <c r="A665" s="29"/>
      <c r="B665" s="29"/>
      <c r="C665" s="29"/>
      <c r="D665" s="29"/>
      <c r="E665" s="29"/>
      <c r="L665" s="31"/>
      <c r="P665" s="32"/>
      <c r="R665" s="31"/>
    </row>
    <row r="666" spans="1:18" ht="15.75" customHeight="1" x14ac:dyDescent="0.2">
      <c r="A666" s="29"/>
      <c r="B666" s="29"/>
      <c r="C666" s="29"/>
      <c r="D666" s="29"/>
      <c r="E666" s="29"/>
      <c r="L666" s="31"/>
      <c r="P666" s="32"/>
      <c r="R666" s="31"/>
    </row>
    <row r="667" spans="1:18" ht="15.75" customHeight="1" x14ac:dyDescent="0.2">
      <c r="A667" s="29"/>
      <c r="B667" s="29"/>
      <c r="C667" s="29"/>
      <c r="D667" s="29"/>
      <c r="E667" s="29"/>
      <c r="L667" s="31"/>
      <c r="P667" s="32"/>
      <c r="R667" s="31"/>
    </row>
    <row r="668" spans="1:18" ht="15.75" customHeight="1" x14ac:dyDescent="0.2">
      <c r="A668" s="29"/>
      <c r="B668" s="29"/>
      <c r="C668" s="29"/>
      <c r="D668" s="29"/>
      <c r="E668" s="29"/>
      <c r="L668" s="31"/>
      <c r="P668" s="32"/>
      <c r="R668" s="31"/>
    </row>
    <row r="669" spans="1:18" ht="15.75" customHeight="1" x14ac:dyDescent="0.2">
      <c r="A669" s="29"/>
      <c r="B669" s="29"/>
      <c r="C669" s="29"/>
      <c r="D669" s="29"/>
      <c r="E669" s="29"/>
      <c r="L669" s="31"/>
      <c r="P669" s="32"/>
      <c r="R669" s="31"/>
    </row>
    <row r="670" spans="1:18" ht="15.75" customHeight="1" x14ac:dyDescent="0.2">
      <c r="A670" s="29"/>
      <c r="B670" s="29"/>
      <c r="C670" s="29"/>
      <c r="D670" s="29"/>
      <c r="E670" s="29"/>
      <c r="L670" s="31"/>
      <c r="P670" s="32"/>
      <c r="R670" s="31"/>
    </row>
    <row r="671" spans="1:18" ht="15.75" customHeight="1" x14ac:dyDescent="0.2">
      <c r="A671" s="29"/>
      <c r="B671" s="29"/>
      <c r="C671" s="29"/>
      <c r="D671" s="29"/>
      <c r="E671" s="29"/>
      <c r="L671" s="31"/>
      <c r="P671" s="32"/>
      <c r="R671" s="31"/>
    </row>
    <row r="672" spans="1:18" ht="15.75" customHeight="1" x14ac:dyDescent="0.2">
      <c r="A672" s="29"/>
      <c r="B672" s="29"/>
      <c r="C672" s="29"/>
      <c r="D672" s="29"/>
      <c r="E672" s="29"/>
      <c r="L672" s="31"/>
      <c r="P672" s="32"/>
      <c r="R672" s="31"/>
    </row>
    <row r="673" spans="1:18" ht="15.75" customHeight="1" x14ac:dyDescent="0.2">
      <c r="A673" s="29"/>
      <c r="B673" s="29"/>
      <c r="C673" s="29"/>
      <c r="D673" s="29"/>
      <c r="E673" s="29"/>
      <c r="L673" s="31"/>
      <c r="P673" s="32"/>
      <c r="R673" s="31"/>
    </row>
    <row r="674" spans="1:18" ht="15.75" customHeight="1" x14ac:dyDescent="0.2">
      <c r="A674" s="29"/>
      <c r="B674" s="29"/>
      <c r="C674" s="29"/>
      <c r="D674" s="29"/>
      <c r="E674" s="29"/>
      <c r="L674" s="31"/>
      <c r="P674" s="32"/>
      <c r="R674" s="31"/>
    </row>
    <row r="675" spans="1:18" ht="15.75" customHeight="1" x14ac:dyDescent="0.2">
      <c r="A675" s="29"/>
      <c r="B675" s="29"/>
      <c r="C675" s="29"/>
      <c r="D675" s="29"/>
      <c r="E675" s="29"/>
      <c r="L675" s="31"/>
      <c r="P675" s="32"/>
      <c r="R675" s="31"/>
    </row>
    <row r="676" spans="1:18" ht="15.75" customHeight="1" x14ac:dyDescent="0.2">
      <c r="A676" s="29"/>
      <c r="B676" s="29"/>
      <c r="C676" s="29"/>
      <c r="D676" s="29"/>
      <c r="E676" s="29"/>
      <c r="L676" s="31"/>
      <c r="P676" s="32"/>
      <c r="R676" s="31"/>
    </row>
    <row r="677" spans="1:18" ht="15.75" customHeight="1" x14ac:dyDescent="0.2">
      <c r="A677" s="29"/>
      <c r="B677" s="29"/>
      <c r="C677" s="29"/>
      <c r="D677" s="29"/>
      <c r="E677" s="29"/>
      <c r="L677" s="31"/>
      <c r="P677" s="32"/>
      <c r="R677" s="31"/>
    </row>
    <row r="678" spans="1:18" ht="15.75" customHeight="1" x14ac:dyDescent="0.2">
      <c r="A678" s="29"/>
      <c r="B678" s="29"/>
      <c r="C678" s="29"/>
      <c r="D678" s="29"/>
      <c r="E678" s="29"/>
      <c r="L678" s="31"/>
      <c r="P678" s="32"/>
      <c r="R678" s="31"/>
    </row>
    <row r="679" spans="1:18" ht="15.75" customHeight="1" x14ac:dyDescent="0.2">
      <c r="A679" s="29"/>
      <c r="B679" s="29"/>
      <c r="C679" s="29"/>
      <c r="D679" s="29"/>
      <c r="E679" s="29"/>
      <c r="L679" s="31"/>
      <c r="P679" s="32"/>
      <c r="R679" s="31"/>
    </row>
    <row r="680" spans="1:18" ht="15.75" customHeight="1" x14ac:dyDescent="0.2">
      <c r="A680" s="29"/>
      <c r="B680" s="29"/>
      <c r="C680" s="29"/>
      <c r="D680" s="29"/>
      <c r="E680" s="29"/>
      <c r="L680" s="31"/>
      <c r="P680" s="32"/>
      <c r="R680" s="31"/>
    </row>
    <row r="681" spans="1:18" ht="15.75" customHeight="1" x14ac:dyDescent="0.2">
      <c r="A681" s="29"/>
      <c r="B681" s="29"/>
      <c r="C681" s="29"/>
      <c r="D681" s="29"/>
      <c r="E681" s="29"/>
      <c r="L681" s="31"/>
      <c r="P681" s="32"/>
      <c r="R681" s="31"/>
    </row>
    <row r="682" spans="1:18" ht="15.75" customHeight="1" x14ac:dyDescent="0.2">
      <c r="A682" s="29"/>
      <c r="B682" s="29"/>
      <c r="C682" s="29"/>
      <c r="D682" s="29"/>
      <c r="E682" s="29"/>
      <c r="L682" s="31"/>
      <c r="P682" s="32"/>
      <c r="R682" s="31"/>
    </row>
    <row r="683" spans="1:18" ht="15.75" customHeight="1" x14ac:dyDescent="0.2">
      <c r="A683" s="29"/>
      <c r="B683" s="29"/>
      <c r="C683" s="29"/>
      <c r="D683" s="29"/>
      <c r="E683" s="29"/>
      <c r="L683" s="31"/>
      <c r="P683" s="32"/>
      <c r="R683" s="31"/>
    </row>
    <row r="684" spans="1:18" ht="15.75" customHeight="1" x14ac:dyDescent="0.2">
      <c r="A684" s="29"/>
      <c r="B684" s="29"/>
      <c r="C684" s="29"/>
      <c r="D684" s="29"/>
      <c r="E684" s="29"/>
      <c r="L684" s="31"/>
      <c r="P684" s="32"/>
      <c r="R684" s="31"/>
    </row>
    <row r="685" spans="1:18" ht="15.75" customHeight="1" x14ac:dyDescent="0.2">
      <c r="A685" s="29"/>
      <c r="B685" s="29"/>
      <c r="C685" s="29"/>
      <c r="D685" s="29"/>
      <c r="E685" s="29"/>
      <c r="L685" s="31"/>
      <c r="P685" s="32"/>
      <c r="R685" s="31"/>
    </row>
    <row r="686" spans="1:18" ht="15.75" customHeight="1" x14ac:dyDescent="0.2">
      <c r="A686" s="29"/>
      <c r="B686" s="29"/>
      <c r="C686" s="29"/>
      <c r="D686" s="29"/>
      <c r="E686" s="29"/>
      <c r="L686" s="31"/>
      <c r="P686" s="32"/>
      <c r="R686" s="31"/>
    </row>
    <row r="687" spans="1:18" ht="15.75" customHeight="1" x14ac:dyDescent="0.2">
      <c r="A687" s="29"/>
      <c r="B687" s="29"/>
      <c r="C687" s="29"/>
      <c r="D687" s="29"/>
      <c r="E687" s="29"/>
      <c r="L687" s="31"/>
      <c r="P687" s="32"/>
      <c r="R687" s="31"/>
    </row>
    <row r="688" spans="1:18" ht="15.75" customHeight="1" x14ac:dyDescent="0.2">
      <c r="A688" s="29"/>
      <c r="B688" s="29"/>
      <c r="C688" s="29"/>
      <c r="D688" s="29"/>
      <c r="E688" s="29"/>
      <c r="L688" s="31"/>
      <c r="P688" s="32"/>
      <c r="R688" s="31"/>
    </row>
    <row r="689" spans="1:18" ht="15.75" customHeight="1" x14ac:dyDescent="0.2">
      <c r="A689" s="29"/>
      <c r="B689" s="29"/>
      <c r="C689" s="29"/>
      <c r="D689" s="29"/>
      <c r="E689" s="29"/>
      <c r="L689" s="31"/>
      <c r="P689" s="32"/>
      <c r="R689" s="31"/>
    </row>
    <row r="690" spans="1:18" ht="15.75" customHeight="1" x14ac:dyDescent="0.2">
      <c r="A690" s="29"/>
      <c r="B690" s="29"/>
      <c r="C690" s="29"/>
      <c r="D690" s="29"/>
      <c r="E690" s="29"/>
      <c r="L690" s="31"/>
      <c r="P690" s="32"/>
      <c r="R690" s="31"/>
    </row>
    <row r="691" spans="1:18" ht="15.75" customHeight="1" x14ac:dyDescent="0.2">
      <c r="A691" s="29"/>
      <c r="B691" s="29"/>
      <c r="C691" s="29"/>
      <c r="D691" s="29"/>
      <c r="E691" s="29"/>
      <c r="L691" s="31"/>
      <c r="P691" s="32"/>
      <c r="R691" s="31"/>
    </row>
    <row r="692" spans="1:18" ht="15.75" customHeight="1" x14ac:dyDescent="0.2">
      <c r="A692" s="29"/>
      <c r="B692" s="29"/>
      <c r="C692" s="29"/>
      <c r="D692" s="29"/>
      <c r="E692" s="29"/>
      <c r="L692" s="31"/>
      <c r="P692" s="32"/>
      <c r="R692" s="31"/>
    </row>
    <row r="693" spans="1:18" ht="15.75" customHeight="1" x14ac:dyDescent="0.2">
      <c r="A693" s="29"/>
      <c r="B693" s="29"/>
      <c r="C693" s="29"/>
      <c r="D693" s="29"/>
      <c r="E693" s="29"/>
      <c r="L693" s="31"/>
      <c r="P693" s="32"/>
      <c r="R693" s="31"/>
    </row>
    <row r="694" spans="1:18" ht="15.75" customHeight="1" x14ac:dyDescent="0.2">
      <c r="A694" s="29"/>
      <c r="B694" s="29"/>
      <c r="C694" s="29"/>
      <c r="D694" s="29"/>
      <c r="E694" s="29"/>
      <c r="L694" s="31"/>
      <c r="P694" s="32"/>
      <c r="R694" s="31"/>
    </row>
    <row r="695" spans="1:18" ht="15.75" customHeight="1" x14ac:dyDescent="0.2">
      <c r="A695" s="29"/>
      <c r="B695" s="29"/>
      <c r="C695" s="29"/>
      <c r="D695" s="29"/>
      <c r="E695" s="29"/>
      <c r="L695" s="31"/>
      <c r="P695" s="32"/>
      <c r="R695" s="31"/>
    </row>
    <row r="696" spans="1:18" ht="15.75" customHeight="1" x14ac:dyDescent="0.2">
      <c r="A696" s="29"/>
      <c r="B696" s="29"/>
      <c r="C696" s="29"/>
      <c r="D696" s="29"/>
      <c r="E696" s="29"/>
      <c r="L696" s="31"/>
      <c r="P696" s="32"/>
      <c r="R696" s="31"/>
    </row>
    <row r="697" spans="1:18" ht="15.75" customHeight="1" x14ac:dyDescent="0.2">
      <c r="A697" s="29"/>
      <c r="B697" s="29"/>
      <c r="C697" s="29"/>
      <c r="D697" s="29"/>
      <c r="E697" s="29"/>
      <c r="L697" s="31"/>
      <c r="P697" s="32"/>
      <c r="R697" s="31"/>
    </row>
    <row r="698" spans="1:18" ht="15.75" customHeight="1" x14ac:dyDescent="0.2">
      <c r="A698" s="29"/>
      <c r="B698" s="29"/>
      <c r="C698" s="29"/>
      <c r="D698" s="29"/>
      <c r="E698" s="29"/>
      <c r="L698" s="31"/>
      <c r="P698" s="32"/>
      <c r="R698" s="31"/>
    </row>
    <row r="699" spans="1:18" ht="15.75" customHeight="1" x14ac:dyDescent="0.2">
      <c r="A699" s="29"/>
      <c r="B699" s="29"/>
      <c r="C699" s="29"/>
      <c r="D699" s="29"/>
      <c r="E699" s="29"/>
      <c r="L699" s="31"/>
      <c r="P699" s="32"/>
      <c r="R699" s="31"/>
    </row>
    <row r="700" spans="1:18" ht="15.75" customHeight="1" x14ac:dyDescent="0.2">
      <c r="A700" s="29"/>
      <c r="B700" s="29"/>
      <c r="C700" s="29"/>
      <c r="D700" s="29"/>
      <c r="E700" s="29"/>
      <c r="L700" s="31"/>
      <c r="P700" s="32"/>
      <c r="R700" s="31"/>
    </row>
    <row r="701" spans="1:18" ht="15.75" customHeight="1" x14ac:dyDescent="0.2">
      <c r="A701" s="29"/>
      <c r="B701" s="29"/>
      <c r="C701" s="29"/>
      <c r="D701" s="29"/>
      <c r="E701" s="29"/>
      <c r="L701" s="31"/>
      <c r="P701" s="32"/>
      <c r="R701" s="31"/>
    </row>
    <row r="702" spans="1:18" ht="15.75" customHeight="1" x14ac:dyDescent="0.2">
      <c r="A702" s="29"/>
      <c r="B702" s="29"/>
      <c r="C702" s="29"/>
      <c r="D702" s="29"/>
      <c r="E702" s="29"/>
      <c r="L702" s="31"/>
      <c r="P702" s="32"/>
      <c r="R702" s="31"/>
    </row>
    <row r="703" spans="1:18" ht="15.75" customHeight="1" x14ac:dyDescent="0.2">
      <c r="A703" s="29"/>
      <c r="B703" s="29"/>
      <c r="C703" s="29"/>
      <c r="D703" s="29"/>
      <c r="E703" s="29"/>
      <c r="L703" s="31"/>
      <c r="P703" s="32"/>
      <c r="R703" s="31"/>
    </row>
    <row r="704" spans="1:18" ht="15.75" customHeight="1" x14ac:dyDescent="0.2">
      <c r="A704" s="29"/>
      <c r="B704" s="29"/>
      <c r="C704" s="29"/>
      <c r="D704" s="29"/>
      <c r="E704" s="29"/>
      <c r="L704" s="31"/>
      <c r="P704" s="32"/>
      <c r="R704" s="31"/>
    </row>
    <row r="705" spans="1:18" ht="15.75" customHeight="1" x14ac:dyDescent="0.2">
      <c r="A705" s="29"/>
      <c r="B705" s="29"/>
      <c r="C705" s="29"/>
      <c r="D705" s="29"/>
      <c r="E705" s="29"/>
      <c r="L705" s="31"/>
      <c r="P705" s="32"/>
      <c r="R705" s="31"/>
    </row>
    <row r="706" spans="1:18" ht="15.75" customHeight="1" x14ac:dyDescent="0.2">
      <c r="A706" s="29"/>
      <c r="B706" s="29"/>
      <c r="C706" s="29"/>
      <c r="D706" s="29"/>
      <c r="E706" s="29"/>
      <c r="L706" s="31"/>
      <c r="P706" s="32"/>
      <c r="R706" s="31"/>
    </row>
    <row r="707" spans="1:18" ht="15.75" customHeight="1" x14ac:dyDescent="0.2">
      <c r="A707" s="29"/>
      <c r="B707" s="29"/>
      <c r="C707" s="29"/>
      <c r="D707" s="29"/>
      <c r="E707" s="29"/>
      <c r="L707" s="31"/>
      <c r="P707" s="32"/>
      <c r="R707" s="31"/>
    </row>
    <row r="708" spans="1:18" ht="15.75" customHeight="1" x14ac:dyDescent="0.2">
      <c r="A708" s="29"/>
      <c r="B708" s="29"/>
      <c r="C708" s="29"/>
      <c r="D708" s="29"/>
      <c r="E708" s="29"/>
      <c r="L708" s="31"/>
      <c r="P708" s="32"/>
      <c r="R708" s="31"/>
    </row>
    <row r="709" spans="1:18" ht="15.75" customHeight="1" x14ac:dyDescent="0.2">
      <c r="A709" s="29"/>
      <c r="B709" s="29"/>
      <c r="C709" s="29"/>
      <c r="D709" s="29"/>
      <c r="E709" s="29"/>
      <c r="L709" s="31"/>
      <c r="P709" s="32"/>
      <c r="R709" s="31"/>
    </row>
    <row r="710" spans="1:18" ht="15.75" customHeight="1" x14ac:dyDescent="0.2">
      <c r="A710" s="29"/>
      <c r="B710" s="29"/>
      <c r="C710" s="29"/>
      <c r="D710" s="29"/>
      <c r="E710" s="29"/>
      <c r="L710" s="31"/>
      <c r="P710" s="32"/>
      <c r="R710" s="31"/>
    </row>
    <row r="711" spans="1:18" ht="15.75" customHeight="1" x14ac:dyDescent="0.2">
      <c r="A711" s="29"/>
      <c r="B711" s="29"/>
      <c r="C711" s="29"/>
      <c r="D711" s="29"/>
      <c r="E711" s="29"/>
      <c r="L711" s="31"/>
      <c r="P711" s="32"/>
      <c r="R711" s="31"/>
    </row>
    <row r="712" spans="1:18" ht="15.75" customHeight="1" x14ac:dyDescent="0.2">
      <c r="A712" s="29"/>
      <c r="B712" s="29"/>
      <c r="C712" s="29"/>
      <c r="D712" s="29"/>
      <c r="E712" s="29"/>
      <c r="L712" s="31"/>
      <c r="P712" s="32"/>
      <c r="R712" s="31"/>
    </row>
    <row r="713" spans="1:18" ht="15.75" customHeight="1" x14ac:dyDescent="0.2">
      <c r="A713" s="29"/>
      <c r="B713" s="29"/>
      <c r="C713" s="29"/>
      <c r="D713" s="29"/>
      <c r="E713" s="29"/>
      <c r="L713" s="31"/>
      <c r="P713" s="32"/>
      <c r="R713" s="31"/>
    </row>
    <row r="714" spans="1:18" ht="15.75" customHeight="1" x14ac:dyDescent="0.2">
      <c r="A714" s="29"/>
      <c r="B714" s="29"/>
      <c r="C714" s="29"/>
      <c r="D714" s="29"/>
      <c r="E714" s="29"/>
      <c r="L714" s="31"/>
      <c r="P714" s="32"/>
      <c r="R714" s="31"/>
    </row>
    <row r="715" spans="1:18" ht="15.75" customHeight="1" x14ac:dyDescent="0.2">
      <c r="A715" s="29"/>
      <c r="B715" s="29"/>
      <c r="C715" s="29"/>
      <c r="D715" s="29"/>
      <c r="E715" s="29"/>
      <c r="L715" s="31"/>
      <c r="P715" s="32"/>
      <c r="R715" s="31"/>
    </row>
    <row r="716" spans="1:18" ht="15.75" customHeight="1" x14ac:dyDescent="0.2">
      <c r="A716" s="29"/>
      <c r="B716" s="29"/>
      <c r="C716" s="29"/>
      <c r="D716" s="29"/>
      <c r="E716" s="29"/>
      <c r="L716" s="31"/>
      <c r="P716" s="32"/>
      <c r="R716" s="31"/>
    </row>
    <row r="717" spans="1:18" ht="15.75" customHeight="1" x14ac:dyDescent="0.2">
      <c r="A717" s="29"/>
      <c r="B717" s="29"/>
      <c r="C717" s="29"/>
      <c r="D717" s="29"/>
      <c r="E717" s="29"/>
      <c r="L717" s="31"/>
      <c r="P717" s="32"/>
      <c r="R717" s="31"/>
    </row>
    <row r="718" spans="1:18" ht="15.75" customHeight="1" x14ac:dyDescent="0.2">
      <c r="A718" s="29"/>
      <c r="B718" s="29"/>
      <c r="C718" s="29"/>
      <c r="D718" s="29"/>
      <c r="E718" s="29"/>
      <c r="L718" s="31"/>
      <c r="P718" s="32"/>
      <c r="R718" s="31"/>
    </row>
    <row r="719" spans="1:18" ht="15.75" customHeight="1" x14ac:dyDescent="0.2">
      <c r="A719" s="29"/>
      <c r="B719" s="29"/>
      <c r="C719" s="29"/>
      <c r="D719" s="29"/>
      <c r="E719" s="29"/>
      <c r="L719" s="31"/>
      <c r="P719" s="32"/>
      <c r="R719" s="31"/>
    </row>
    <row r="720" spans="1:18" ht="15.75" customHeight="1" x14ac:dyDescent="0.2">
      <c r="A720" s="29"/>
      <c r="B720" s="29"/>
      <c r="C720" s="29"/>
      <c r="D720" s="29"/>
      <c r="E720" s="29"/>
      <c r="L720" s="31"/>
      <c r="P720" s="32"/>
      <c r="R720" s="31"/>
    </row>
    <row r="721" spans="1:18" ht="15.75" customHeight="1" x14ac:dyDescent="0.2">
      <c r="A721" s="29"/>
      <c r="B721" s="29"/>
      <c r="C721" s="29"/>
      <c r="D721" s="29"/>
      <c r="E721" s="29"/>
      <c r="L721" s="31"/>
      <c r="P721" s="32"/>
      <c r="R721" s="31"/>
    </row>
    <row r="722" spans="1:18" ht="15.75" customHeight="1" x14ac:dyDescent="0.2">
      <c r="A722" s="29"/>
      <c r="B722" s="29"/>
      <c r="C722" s="29"/>
      <c r="D722" s="29"/>
      <c r="E722" s="29"/>
      <c r="L722" s="31"/>
      <c r="P722" s="32"/>
      <c r="R722" s="31"/>
    </row>
    <row r="723" spans="1:18" ht="15.75" customHeight="1" x14ac:dyDescent="0.2">
      <c r="A723" s="29"/>
      <c r="B723" s="29"/>
      <c r="C723" s="29"/>
      <c r="D723" s="29"/>
      <c r="E723" s="29"/>
      <c r="L723" s="31"/>
      <c r="P723" s="32"/>
      <c r="R723" s="31"/>
    </row>
    <row r="724" spans="1:18" ht="15.75" customHeight="1" x14ac:dyDescent="0.2">
      <c r="A724" s="29"/>
      <c r="B724" s="29"/>
      <c r="C724" s="29"/>
      <c r="D724" s="29"/>
      <c r="E724" s="29"/>
      <c r="L724" s="31"/>
      <c r="P724" s="32"/>
      <c r="R724" s="31"/>
    </row>
    <row r="725" spans="1:18" ht="15.75" customHeight="1" x14ac:dyDescent="0.2">
      <c r="A725" s="29"/>
      <c r="B725" s="29"/>
      <c r="C725" s="29"/>
      <c r="D725" s="29"/>
      <c r="E725" s="29"/>
      <c r="L725" s="31"/>
      <c r="P725" s="32"/>
      <c r="R725" s="31"/>
    </row>
    <row r="726" spans="1:18" ht="15.75" customHeight="1" x14ac:dyDescent="0.2">
      <c r="A726" s="29"/>
      <c r="B726" s="29"/>
      <c r="C726" s="29"/>
      <c r="D726" s="29"/>
      <c r="E726" s="29"/>
      <c r="L726" s="31"/>
      <c r="P726" s="32"/>
      <c r="R726" s="31"/>
    </row>
    <row r="727" spans="1:18" ht="15.75" customHeight="1" x14ac:dyDescent="0.2">
      <c r="A727" s="29"/>
      <c r="B727" s="29"/>
      <c r="C727" s="29"/>
      <c r="D727" s="29"/>
      <c r="E727" s="29"/>
      <c r="L727" s="31"/>
      <c r="P727" s="32"/>
      <c r="R727" s="31"/>
    </row>
    <row r="728" spans="1:18" ht="15.75" customHeight="1" x14ac:dyDescent="0.2">
      <c r="A728" s="29"/>
      <c r="B728" s="29"/>
      <c r="C728" s="29"/>
      <c r="D728" s="29"/>
      <c r="E728" s="29"/>
      <c r="L728" s="31"/>
      <c r="P728" s="32"/>
      <c r="R728" s="31"/>
    </row>
    <row r="729" spans="1:18" ht="15.75" customHeight="1" x14ac:dyDescent="0.2">
      <c r="A729" s="29"/>
      <c r="B729" s="29"/>
      <c r="C729" s="29"/>
      <c r="D729" s="29"/>
      <c r="E729" s="29"/>
      <c r="L729" s="31"/>
      <c r="P729" s="32"/>
      <c r="R729" s="31"/>
    </row>
    <row r="730" spans="1:18" ht="15.75" customHeight="1" x14ac:dyDescent="0.2">
      <c r="A730" s="29"/>
      <c r="B730" s="29"/>
      <c r="C730" s="29"/>
      <c r="D730" s="29"/>
      <c r="E730" s="29"/>
      <c r="L730" s="31"/>
      <c r="P730" s="32"/>
      <c r="R730" s="31"/>
    </row>
    <row r="731" spans="1:18" ht="15.75" customHeight="1" x14ac:dyDescent="0.2">
      <c r="A731" s="29"/>
      <c r="B731" s="29"/>
      <c r="C731" s="29"/>
      <c r="D731" s="29"/>
      <c r="E731" s="29"/>
      <c r="L731" s="31"/>
      <c r="P731" s="32"/>
      <c r="R731" s="31"/>
    </row>
    <row r="732" spans="1:18" ht="15.75" customHeight="1" x14ac:dyDescent="0.2">
      <c r="A732" s="29"/>
      <c r="B732" s="29"/>
      <c r="C732" s="29"/>
      <c r="D732" s="29"/>
      <c r="E732" s="29"/>
      <c r="L732" s="31"/>
      <c r="P732" s="32"/>
      <c r="R732" s="31"/>
    </row>
    <row r="733" spans="1:18" ht="15.75" customHeight="1" x14ac:dyDescent="0.2">
      <c r="A733" s="29"/>
      <c r="B733" s="29"/>
      <c r="C733" s="29"/>
      <c r="D733" s="29"/>
      <c r="E733" s="29"/>
      <c r="L733" s="31"/>
      <c r="P733" s="32"/>
      <c r="R733" s="31"/>
    </row>
    <row r="734" spans="1:18" ht="15.75" customHeight="1" x14ac:dyDescent="0.2">
      <c r="A734" s="29"/>
      <c r="B734" s="29"/>
      <c r="C734" s="29"/>
      <c r="D734" s="29"/>
      <c r="E734" s="29"/>
      <c r="L734" s="31"/>
      <c r="P734" s="32"/>
      <c r="R734" s="31"/>
    </row>
    <row r="735" spans="1:18" ht="15.75" customHeight="1" x14ac:dyDescent="0.2">
      <c r="A735" s="29"/>
      <c r="B735" s="29"/>
      <c r="C735" s="29"/>
      <c r="D735" s="29"/>
      <c r="E735" s="29"/>
      <c r="L735" s="31"/>
      <c r="P735" s="32"/>
      <c r="R735" s="31"/>
    </row>
    <row r="736" spans="1:18" ht="15.75" customHeight="1" x14ac:dyDescent="0.2">
      <c r="A736" s="29"/>
      <c r="B736" s="29"/>
      <c r="C736" s="29"/>
      <c r="D736" s="29"/>
      <c r="E736" s="29"/>
      <c r="L736" s="31"/>
      <c r="P736" s="32"/>
      <c r="R736" s="31"/>
    </row>
    <row r="737" spans="1:18" ht="15.75" customHeight="1" x14ac:dyDescent="0.2">
      <c r="A737" s="29"/>
      <c r="B737" s="29"/>
      <c r="C737" s="29"/>
      <c r="D737" s="29"/>
      <c r="E737" s="29"/>
      <c r="L737" s="31"/>
      <c r="P737" s="32"/>
      <c r="R737" s="31"/>
    </row>
    <row r="738" spans="1:18" ht="15.75" customHeight="1" x14ac:dyDescent="0.2">
      <c r="A738" s="29"/>
      <c r="B738" s="29"/>
      <c r="C738" s="29"/>
      <c r="D738" s="29"/>
      <c r="E738" s="29"/>
      <c r="L738" s="31"/>
      <c r="P738" s="32"/>
      <c r="R738" s="31"/>
    </row>
    <row r="739" spans="1:18" ht="15.75" customHeight="1" x14ac:dyDescent="0.2">
      <c r="A739" s="29"/>
      <c r="B739" s="29"/>
      <c r="C739" s="29"/>
      <c r="D739" s="29"/>
      <c r="E739" s="29"/>
      <c r="L739" s="31"/>
      <c r="P739" s="32"/>
      <c r="R739" s="31"/>
    </row>
    <row r="740" spans="1:18" ht="15.75" customHeight="1" x14ac:dyDescent="0.2">
      <c r="A740" s="29"/>
      <c r="B740" s="29"/>
      <c r="C740" s="29"/>
      <c r="D740" s="29"/>
      <c r="E740" s="29"/>
      <c r="L740" s="31"/>
      <c r="P740" s="32"/>
      <c r="R740" s="31"/>
    </row>
    <row r="741" spans="1:18" ht="15.75" customHeight="1" x14ac:dyDescent="0.2">
      <c r="A741" s="29"/>
      <c r="B741" s="29"/>
      <c r="C741" s="29"/>
      <c r="D741" s="29"/>
      <c r="E741" s="29"/>
      <c r="L741" s="31"/>
      <c r="P741" s="32"/>
      <c r="R741" s="31"/>
    </row>
    <row r="742" spans="1:18" ht="15.75" customHeight="1" x14ac:dyDescent="0.2">
      <c r="A742" s="29"/>
      <c r="B742" s="29"/>
      <c r="C742" s="29"/>
      <c r="D742" s="29"/>
      <c r="E742" s="29"/>
      <c r="L742" s="31"/>
      <c r="P742" s="32"/>
      <c r="R742" s="31"/>
    </row>
    <row r="743" spans="1:18" ht="15.75" customHeight="1" x14ac:dyDescent="0.2">
      <c r="A743" s="29"/>
      <c r="B743" s="29"/>
      <c r="C743" s="29"/>
      <c r="D743" s="29"/>
      <c r="E743" s="29"/>
      <c r="L743" s="31"/>
      <c r="P743" s="32"/>
      <c r="R743" s="31"/>
    </row>
    <row r="744" spans="1:18" ht="15.75" customHeight="1" x14ac:dyDescent="0.2">
      <c r="A744" s="29"/>
      <c r="B744" s="29"/>
      <c r="C744" s="29"/>
      <c r="D744" s="29"/>
      <c r="E744" s="29"/>
      <c r="L744" s="31"/>
      <c r="P744" s="32"/>
      <c r="R744" s="31"/>
    </row>
    <row r="745" spans="1:18" ht="15.75" customHeight="1" x14ac:dyDescent="0.2">
      <c r="A745" s="29"/>
      <c r="B745" s="29"/>
      <c r="C745" s="29"/>
      <c r="D745" s="29"/>
      <c r="E745" s="29"/>
      <c r="L745" s="31"/>
      <c r="P745" s="32"/>
      <c r="R745" s="31"/>
    </row>
    <row r="746" spans="1:18" ht="15.75" customHeight="1" x14ac:dyDescent="0.2">
      <c r="A746" s="29"/>
      <c r="B746" s="29"/>
      <c r="C746" s="29"/>
      <c r="D746" s="29"/>
      <c r="E746" s="29"/>
      <c r="L746" s="31"/>
      <c r="P746" s="32"/>
      <c r="R746" s="31"/>
    </row>
    <row r="747" spans="1:18" ht="15.75" customHeight="1" x14ac:dyDescent="0.2">
      <c r="A747" s="29"/>
      <c r="B747" s="29"/>
      <c r="C747" s="29"/>
      <c r="D747" s="29"/>
      <c r="E747" s="29"/>
      <c r="L747" s="31"/>
      <c r="P747" s="32"/>
      <c r="R747" s="31"/>
    </row>
    <row r="748" spans="1:18" ht="15.75" customHeight="1" x14ac:dyDescent="0.2">
      <c r="A748" s="29"/>
      <c r="B748" s="29"/>
      <c r="C748" s="29"/>
      <c r="D748" s="29"/>
      <c r="E748" s="29"/>
      <c r="L748" s="31"/>
      <c r="P748" s="32"/>
      <c r="R748" s="31"/>
    </row>
    <row r="749" spans="1:18" ht="15.75" customHeight="1" x14ac:dyDescent="0.2">
      <c r="A749" s="29"/>
      <c r="B749" s="29"/>
      <c r="C749" s="29"/>
      <c r="D749" s="29"/>
      <c r="E749" s="29"/>
      <c r="L749" s="31"/>
      <c r="P749" s="32"/>
      <c r="R749" s="31"/>
    </row>
    <row r="750" spans="1:18" ht="15.75" customHeight="1" x14ac:dyDescent="0.2">
      <c r="A750" s="29"/>
      <c r="B750" s="29"/>
      <c r="C750" s="29"/>
      <c r="D750" s="29"/>
      <c r="E750" s="29"/>
      <c r="L750" s="31"/>
      <c r="P750" s="32"/>
      <c r="R750" s="31"/>
    </row>
    <row r="751" spans="1:18" ht="15.75" customHeight="1" x14ac:dyDescent="0.2">
      <c r="A751" s="29"/>
      <c r="B751" s="29"/>
      <c r="C751" s="29"/>
      <c r="D751" s="29"/>
      <c r="E751" s="29"/>
      <c r="L751" s="31"/>
      <c r="P751" s="32"/>
      <c r="R751" s="31"/>
    </row>
    <row r="752" spans="1:18" ht="15.75" customHeight="1" x14ac:dyDescent="0.2">
      <c r="A752" s="29"/>
      <c r="B752" s="29"/>
      <c r="C752" s="29"/>
      <c r="D752" s="29"/>
      <c r="E752" s="29"/>
      <c r="L752" s="31"/>
      <c r="P752" s="32"/>
      <c r="R752" s="31"/>
    </row>
    <row r="753" spans="1:18" ht="15.75" customHeight="1" x14ac:dyDescent="0.2">
      <c r="A753" s="29"/>
      <c r="B753" s="29"/>
      <c r="C753" s="29"/>
      <c r="D753" s="29"/>
      <c r="E753" s="29"/>
      <c r="L753" s="31"/>
      <c r="P753" s="32"/>
      <c r="R753" s="31"/>
    </row>
    <row r="754" spans="1:18" ht="15.75" customHeight="1" x14ac:dyDescent="0.2">
      <c r="A754" s="29"/>
      <c r="B754" s="29"/>
      <c r="C754" s="29"/>
      <c r="D754" s="29"/>
      <c r="E754" s="29"/>
      <c r="L754" s="31"/>
      <c r="P754" s="32"/>
      <c r="R754" s="31"/>
    </row>
    <row r="755" spans="1:18" ht="15.75" customHeight="1" x14ac:dyDescent="0.2">
      <c r="A755" s="29"/>
      <c r="B755" s="29"/>
      <c r="C755" s="29"/>
      <c r="D755" s="29"/>
      <c r="E755" s="29"/>
      <c r="L755" s="31"/>
      <c r="P755" s="32"/>
      <c r="R755" s="31"/>
    </row>
    <row r="756" spans="1:18" ht="15.75" customHeight="1" x14ac:dyDescent="0.2">
      <c r="A756" s="29"/>
      <c r="B756" s="29"/>
      <c r="C756" s="29"/>
      <c r="D756" s="29"/>
      <c r="E756" s="29"/>
      <c r="L756" s="31"/>
      <c r="P756" s="32"/>
      <c r="R756" s="31"/>
    </row>
    <row r="757" spans="1:18" ht="15.75" customHeight="1" x14ac:dyDescent="0.2">
      <c r="A757" s="29"/>
      <c r="B757" s="29"/>
      <c r="C757" s="29"/>
      <c r="D757" s="29"/>
      <c r="E757" s="29"/>
      <c r="L757" s="31"/>
      <c r="P757" s="32"/>
      <c r="R757" s="31"/>
    </row>
    <row r="758" spans="1:18" ht="15.75" customHeight="1" x14ac:dyDescent="0.2">
      <c r="A758" s="29"/>
      <c r="B758" s="29"/>
      <c r="C758" s="29"/>
      <c r="D758" s="29"/>
      <c r="E758" s="29"/>
      <c r="L758" s="31"/>
      <c r="P758" s="32"/>
      <c r="R758" s="31"/>
    </row>
    <row r="759" spans="1:18" ht="15.75" customHeight="1" x14ac:dyDescent="0.2">
      <c r="A759" s="29"/>
      <c r="B759" s="29"/>
      <c r="C759" s="29"/>
      <c r="D759" s="29"/>
      <c r="E759" s="29"/>
      <c r="L759" s="31"/>
      <c r="P759" s="32"/>
      <c r="R759" s="31"/>
    </row>
    <row r="760" spans="1:18" ht="15.75" customHeight="1" x14ac:dyDescent="0.2">
      <c r="A760" s="29"/>
      <c r="B760" s="29"/>
      <c r="C760" s="29"/>
      <c r="D760" s="29"/>
      <c r="E760" s="29"/>
      <c r="L760" s="31"/>
      <c r="P760" s="32"/>
      <c r="R760" s="31"/>
    </row>
    <row r="761" spans="1:18" ht="15.75" customHeight="1" x14ac:dyDescent="0.2">
      <c r="A761" s="29"/>
      <c r="B761" s="29"/>
      <c r="C761" s="29"/>
      <c r="D761" s="29"/>
      <c r="E761" s="29"/>
      <c r="L761" s="31"/>
      <c r="P761" s="32"/>
      <c r="R761" s="31"/>
    </row>
    <row r="762" spans="1:18" ht="15.75" customHeight="1" x14ac:dyDescent="0.2">
      <c r="A762" s="29"/>
      <c r="B762" s="29"/>
      <c r="C762" s="29"/>
      <c r="D762" s="29"/>
      <c r="E762" s="29"/>
      <c r="L762" s="31"/>
      <c r="P762" s="32"/>
      <c r="R762" s="31"/>
    </row>
    <row r="763" spans="1:18" ht="15.75" customHeight="1" x14ac:dyDescent="0.2">
      <c r="A763" s="29"/>
      <c r="B763" s="29"/>
      <c r="C763" s="29"/>
      <c r="D763" s="29"/>
      <c r="E763" s="29"/>
      <c r="L763" s="31"/>
      <c r="P763" s="32"/>
      <c r="R763" s="31"/>
    </row>
    <row r="764" spans="1:18" ht="15.75" customHeight="1" x14ac:dyDescent="0.2">
      <c r="A764" s="29"/>
      <c r="B764" s="29"/>
      <c r="C764" s="29"/>
      <c r="D764" s="29"/>
      <c r="E764" s="29"/>
      <c r="L764" s="31"/>
      <c r="P764" s="32"/>
      <c r="R764" s="31"/>
    </row>
    <row r="765" spans="1:18" ht="15.75" customHeight="1" x14ac:dyDescent="0.2">
      <c r="A765" s="29"/>
      <c r="B765" s="29"/>
      <c r="C765" s="29"/>
      <c r="D765" s="29"/>
      <c r="E765" s="29"/>
      <c r="L765" s="31"/>
      <c r="P765" s="32"/>
      <c r="R765" s="31"/>
    </row>
    <row r="766" spans="1:18" ht="15.75" customHeight="1" x14ac:dyDescent="0.2">
      <c r="A766" s="29"/>
      <c r="B766" s="29"/>
      <c r="C766" s="29"/>
      <c r="D766" s="29"/>
      <c r="E766" s="29"/>
      <c r="L766" s="31"/>
      <c r="P766" s="32"/>
      <c r="R766" s="31"/>
    </row>
    <row r="767" spans="1:18" ht="15.75" customHeight="1" x14ac:dyDescent="0.2">
      <c r="A767" s="29"/>
      <c r="B767" s="29"/>
      <c r="C767" s="29"/>
      <c r="D767" s="29"/>
      <c r="E767" s="29"/>
      <c r="L767" s="31"/>
      <c r="P767" s="32"/>
      <c r="R767" s="31"/>
    </row>
    <row r="768" spans="1:18" ht="15.75" customHeight="1" x14ac:dyDescent="0.2">
      <c r="A768" s="29"/>
      <c r="B768" s="29"/>
      <c r="C768" s="29"/>
      <c r="D768" s="29"/>
      <c r="E768" s="29"/>
      <c r="L768" s="31"/>
      <c r="P768" s="32"/>
      <c r="R768" s="31"/>
    </row>
    <row r="769" spans="1:18" ht="15.75" customHeight="1" x14ac:dyDescent="0.2">
      <c r="A769" s="29"/>
      <c r="B769" s="29"/>
      <c r="C769" s="29"/>
      <c r="D769" s="29"/>
      <c r="E769" s="29"/>
      <c r="L769" s="31"/>
      <c r="P769" s="32"/>
      <c r="R769" s="31"/>
    </row>
    <row r="770" spans="1:18" ht="15.75" customHeight="1" x14ac:dyDescent="0.2">
      <c r="A770" s="29"/>
      <c r="B770" s="29"/>
      <c r="C770" s="29"/>
      <c r="D770" s="29"/>
      <c r="E770" s="29"/>
      <c r="L770" s="31"/>
      <c r="P770" s="32"/>
      <c r="R770" s="31"/>
    </row>
    <row r="771" spans="1:18" ht="15.75" customHeight="1" x14ac:dyDescent="0.2">
      <c r="A771" s="29"/>
      <c r="B771" s="29"/>
      <c r="C771" s="29"/>
      <c r="D771" s="29"/>
      <c r="E771" s="29"/>
      <c r="L771" s="31"/>
      <c r="P771" s="32"/>
      <c r="R771" s="31"/>
    </row>
    <row r="772" spans="1:18" ht="15.75" customHeight="1" x14ac:dyDescent="0.2">
      <c r="A772" s="29"/>
      <c r="B772" s="29"/>
      <c r="C772" s="29"/>
      <c r="D772" s="29"/>
      <c r="E772" s="29"/>
      <c r="L772" s="31"/>
      <c r="P772" s="32"/>
      <c r="R772" s="31"/>
    </row>
    <row r="773" spans="1:18" ht="15.75" customHeight="1" x14ac:dyDescent="0.2">
      <c r="A773" s="29"/>
      <c r="B773" s="29"/>
      <c r="C773" s="29"/>
      <c r="D773" s="29"/>
      <c r="E773" s="29"/>
      <c r="L773" s="31"/>
      <c r="P773" s="32"/>
      <c r="R773" s="31"/>
    </row>
    <row r="774" spans="1:18" ht="15.75" customHeight="1" x14ac:dyDescent="0.2">
      <c r="A774" s="29"/>
      <c r="B774" s="29"/>
      <c r="C774" s="29"/>
      <c r="D774" s="29"/>
      <c r="E774" s="29"/>
      <c r="L774" s="31"/>
      <c r="P774" s="32"/>
      <c r="R774" s="31"/>
    </row>
    <row r="775" spans="1:18" ht="15.75" customHeight="1" x14ac:dyDescent="0.2">
      <c r="A775" s="29"/>
      <c r="B775" s="29"/>
      <c r="C775" s="29"/>
      <c r="D775" s="29"/>
      <c r="E775" s="29"/>
      <c r="L775" s="31"/>
      <c r="P775" s="32"/>
      <c r="R775" s="31"/>
    </row>
    <row r="776" spans="1:18" ht="15.75" customHeight="1" x14ac:dyDescent="0.2">
      <c r="A776" s="29"/>
      <c r="B776" s="29"/>
      <c r="C776" s="29"/>
      <c r="D776" s="29"/>
      <c r="E776" s="29"/>
      <c r="L776" s="31"/>
      <c r="P776" s="32"/>
      <c r="R776" s="31"/>
    </row>
    <row r="777" spans="1:18" ht="15.75" customHeight="1" x14ac:dyDescent="0.2">
      <c r="A777" s="29"/>
      <c r="B777" s="29"/>
      <c r="C777" s="29"/>
      <c r="D777" s="29"/>
      <c r="E777" s="29"/>
      <c r="L777" s="31"/>
      <c r="P777" s="32"/>
      <c r="R777" s="31"/>
    </row>
    <row r="778" spans="1:18" ht="15.75" customHeight="1" x14ac:dyDescent="0.2">
      <c r="A778" s="29"/>
      <c r="B778" s="29"/>
      <c r="C778" s="29"/>
      <c r="D778" s="29"/>
      <c r="E778" s="29"/>
      <c r="L778" s="31"/>
      <c r="P778" s="32"/>
      <c r="R778" s="31"/>
    </row>
    <row r="779" spans="1:18" ht="15.75" customHeight="1" x14ac:dyDescent="0.2">
      <c r="A779" s="29"/>
      <c r="B779" s="29"/>
      <c r="C779" s="29"/>
      <c r="D779" s="29"/>
      <c r="E779" s="29"/>
      <c r="L779" s="31"/>
      <c r="P779" s="32"/>
      <c r="R779" s="31"/>
    </row>
    <row r="780" spans="1:18" ht="15.75" customHeight="1" x14ac:dyDescent="0.2">
      <c r="A780" s="29"/>
      <c r="B780" s="29"/>
      <c r="C780" s="29"/>
      <c r="D780" s="29"/>
      <c r="E780" s="29"/>
      <c r="L780" s="31"/>
      <c r="P780" s="32"/>
      <c r="R780" s="31"/>
    </row>
    <row r="781" spans="1:18" ht="15.75" customHeight="1" x14ac:dyDescent="0.2">
      <c r="A781" s="29"/>
      <c r="B781" s="29"/>
      <c r="C781" s="29"/>
      <c r="D781" s="29"/>
      <c r="E781" s="29"/>
      <c r="L781" s="31"/>
      <c r="P781" s="32"/>
      <c r="R781" s="31"/>
    </row>
    <row r="782" spans="1:18" ht="15.75" customHeight="1" x14ac:dyDescent="0.2">
      <c r="A782" s="29"/>
      <c r="B782" s="29"/>
      <c r="C782" s="29"/>
      <c r="D782" s="29"/>
      <c r="E782" s="29"/>
      <c r="L782" s="31"/>
      <c r="P782" s="32"/>
      <c r="R782" s="31"/>
    </row>
    <row r="783" spans="1:18" ht="15.75" customHeight="1" x14ac:dyDescent="0.2">
      <c r="A783" s="29"/>
      <c r="B783" s="29"/>
      <c r="C783" s="29"/>
      <c r="D783" s="29"/>
      <c r="E783" s="29"/>
      <c r="L783" s="31"/>
      <c r="P783" s="32"/>
      <c r="R783" s="31"/>
    </row>
    <row r="784" spans="1:18" ht="15.75" customHeight="1" x14ac:dyDescent="0.2">
      <c r="A784" s="29"/>
      <c r="B784" s="29"/>
      <c r="C784" s="29"/>
      <c r="D784" s="29"/>
      <c r="E784" s="29"/>
      <c r="L784" s="31"/>
      <c r="P784" s="32"/>
      <c r="R784" s="31"/>
    </row>
    <row r="785" spans="1:18" ht="15.75" customHeight="1" x14ac:dyDescent="0.2">
      <c r="A785" s="29"/>
      <c r="B785" s="29"/>
      <c r="C785" s="29"/>
      <c r="D785" s="29"/>
      <c r="E785" s="29"/>
      <c r="L785" s="31"/>
      <c r="P785" s="32"/>
      <c r="R785" s="31"/>
    </row>
    <row r="786" spans="1:18" ht="15.75" customHeight="1" x14ac:dyDescent="0.2">
      <c r="A786" s="29"/>
      <c r="B786" s="29"/>
      <c r="C786" s="29"/>
      <c r="D786" s="29"/>
      <c r="E786" s="29"/>
      <c r="L786" s="31"/>
      <c r="P786" s="32"/>
      <c r="R786" s="31"/>
    </row>
    <row r="787" spans="1:18" ht="15.75" customHeight="1" x14ac:dyDescent="0.2">
      <c r="A787" s="29"/>
      <c r="B787" s="29"/>
      <c r="C787" s="29"/>
      <c r="D787" s="29"/>
      <c r="E787" s="29"/>
      <c r="L787" s="31"/>
      <c r="P787" s="32"/>
      <c r="R787" s="31"/>
    </row>
    <row r="788" spans="1:18" ht="15.75" customHeight="1" x14ac:dyDescent="0.2">
      <c r="A788" s="29"/>
      <c r="B788" s="29"/>
      <c r="C788" s="29"/>
      <c r="D788" s="29"/>
      <c r="E788" s="29"/>
      <c r="L788" s="31"/>
      <c r="P788" s="32"/>
      <c r="R788" s="31"/>
    </row>
    <row r="789" spans="1:18" ht="15.75" customHeight="1" x14ac:dyDescent="0.2">
      <c r="A789" s="29"/>
      <c r="B789" s="29"/>
      <c r="C789" s="29"/>
      <c r="D789" s="29"/>
      <c r="E789" s="29"/>
      <c r="L789" s="31"/>
      <c r="P789" s="32"/>
      <c r="R789" s="31"/>
    </row>
    <row r="790" spans="1:18" ht="15.75" customHeight="1" x14ac:dyDescent="0.2">
      <c r="A790" s="29"/>
      <c r="B790" s="29"/>
      <c r="C790" s="29"/>
      <c r="D790" s="29"/>
      <c r="E790" s="29"/>
      <c r="L790" s="31"/>
      <c r="P790" s="32"/>
      <c r="R790" s="31"/>
    </row>
    <row r="791" spans="1:18" ht="15.75" customHeight="1" x14ac:dyDescent="0.2">
      <c r="A791" s="29"/>
      <c r="B791" s="29"/>
      <c r="C791" s="29"/>
      <c r="D791" s="29"/>
      <c r="E791" s="29"/>
      <c r="L791" s="31"/>
      <c r="P791" s="32"/>
      <c r="R791" s="31"/>
    </row>
    <row r="792" spans="1:18" ht="15.75" customHeight="1" x14ac:dyDescent="0.2">
      <c r="A792" s="29"/>
      <c r="B792" s="29"/>
      <c r="C792" s="29"/>
      <c r="D792" s="29"/>
      <c r="E792" s="29"/>
      <c r="L792" s="31"/>
      <c r="P792" s="32"/>
      <c r="R792" s="31"/>
    </row>
    <row r="793" spans="1:18" ht="15.75" customHeight="1" x14ac:dyDescent="0.2">
      <c r="A793" s="29"/>
      <c r="B793" s="29"/>
      <c r="C793" s="29"/>
      <c r="D793" s="29"/>
      <c r="E793" s="29"/>
      <c r="L793" s="31"/>
      <c r="P793" s="32"/>
      <c r="R793" s="31"/>
    </row>
    <row r="794" spans="1:18" ht="15.75" customHeight="1" x14ac:dyDescent="0.2">
      <c r="A794" s="29"/>
      <c r="B794" s="29"/>
      <c r="C794" s="29"/>
      <c r="D794" s="29"/>
      <c r="E794" s="29"/>
      <c r="L794" s="31"/>
      <c r="P794" s="32"/>
      <c r="R794" s="31"/>
    </row>
    <row r="795" spans="1:18" ht="15.75" customHeight="1" x14ac:dyDescent="0.2">
      <c r="A795" s="29"/>
      <c r="B795" s="29"/>
      <c r="C795" s="29"/>
      <c r="D795" s="29"/>
      <c r="E795" s="29"/>
      <c r="L795" s="31"/>
      <c r="P795" s="32"/>
      <c r="R795" s="31"/>
    </row>
    <row r="796" spans="1:18" ht="15.75" customHeight="1" x14ac:dyDescent="0.2">
      <c r="A796" s="29"/>
      <c r="B796" s="29"/>
      <c r="C796" s="29"/>
      <c r="D796" s="29"/>
      <c r="E796" s="29"/>
      <c r="L796" s="31"/>
      <c r="P796" s="32"/>
      <c r="R796" s="31"/>
    </row>
    <row r="797" spans="1:18" ht="15.75" customHeight="1" x14ac:dyDescent="0.2">
      <c r="A797" s="29"/>
      <c r="B797" s="29"/>
      <c r="C797" s="29"/>
      <c r="D797" s="29"/>
      <c r="E797" s="29"/>
      <c r="L797" s="31"/>
      <c r="P797" s="32"/>
      <c r="R797" s="31"/>
    </row>
    <row r="798" spans="1:18" ht="15.75" customHeight="1" x14ac:dyDescent="0.2">
      <c r="A798" s="29"/>
      <c r="B798" s="29"/>
      <c r="C798" s="29"/>
      <c r="D798" s="29"/>
      <c r="E798" s="29"/>
      <c r="L798" s="31"/>
      <c r="P798" s="32"/>
      <c r="R798" s="31"/>
    </row>
    <row r="799" spans="1:18" ht="15.75" customHeight="1" x14ac:dyDescent="0.2">
      <c r="A799" s="29"/>
      <c r="B799" s="29"/>
      <c r="C799" s="29"/>
      <c r="D799" s="29"/>
      <c r="E799" s="29"/>
      <c r="L799" s="31"/>
      <c r="P799" s="32"/>
      <c r="R799" s="31"/>
    </row>
    <row r="800" spans="1:18" ht="15.75" customHeight="1" x14ac:dyDescent="0.2">
      <c r="A800" s="29"/>
      <c r="B800" s="29"/>
      <c r="C800" s="29"/>
      <c r="D800" s="29"/>
      <c r="E800" s="29"/>
      <c r="L800" s="31"/>
      <c r="P800" s="32"/>
      <c r="R800" s="31"/>
    </row>
    <row r="801" spans="1:18" ht="15.75" customHeight="1" x14ac:dyDescent="0.2">
      <c r="A801" s="29"/>
      <c r="B801" s="29"/>
      <c r="C801" s="29"/>
      <c r="D801" s="29"/>
      <c r="E801" s="29"/>
      <c r="L801" s="31"/>
      <c r="P801" s="32"/>
      <c r="R801" s="31"/>
    </row>
    <row r="802" spans="1:18" ht="15.75" customHeight="1" x14ac:dyDescent="0.2">
      <c r="A802" s="29"/>
      <c r="B802" s="29"/>
      <c r="C802" s="29"/>
      <c r="D802" s="29"/>
      <c r="E802" s="29"/>
      <c r="L802" s="31"/>
      <c r="P802" s="32"/>
      <c r="R802" s="31"/>
    </row>
    <row r="803" spans="1:18" ht="15.75" customHeight="1" x14ac:dyDescent="0.2">
      <c r="A803" s="29"/>
      <c r="B803" s="29"/>
      <c r="C803" s="29"/>
      <c r="D803" s="29"/>
      <c r="E803" s="29"/>
      <c r="L803" s="31"/>
      <c r="P803" s="32"/>
      <c r="R803" s="31"/>
    </row>
    <row r="804" spans="1:18" ht="15.75" customHeight="1" x14ac:dyDescent="0.2">
      <c r="A804" s="29"/>
      <c r="B804" s="29"/>
      <c r="C804" s="29"/>
      <c r="D804" s="29"/>
      <c r="E804" s="29"/>
      <c r="L804" s="31"/>
      <c r="P804" s="32"/>
      <c r="R804" s="31"/>
    </row>
    <row r="805" spans="1:18" ht="15.75" customHeight="1" x14ac:dyDescent="0.2">
      <c r="A805" s="29"/>
      <c r="B805" s="29"/>
      <c r="C805" s="29"/>
      <c r="D805" s="29"/>
      <c r="E805" s="29"/>
      <c r="L805" s="31"/>
      <c r="P805" s="32"/>
      <c r="R805" s="31"/>
    </row>
    <row r="806" spans="1:18" ht="15.75" customHeight="1" x14ac:dyDescent="0.2">
      <c r="A806" s="29"/>
      <c r="B806" s="29"/>
      <c r="C806" s="29"/>
      <c r="D806" s="29"/>
      <c r="E806" s="29"/>
      <c r="L806" s="31"/>
      <c r="P806" s="32"/>
      <c r="R806" s="31"/>
    </row>
    <row r="807" spans="1:18" ht="15.75" customHeight="1" x14ac:dyDescent="0.2">
      <c r="A807" s="29"/>
      <c r="B807" s="29"/>
      <c r="C807" s="29"/>
      <c r="D807" s="29"/>
      <c r="E807" s="29"/>
      <c r="L807" s="31"/>
      <c r="P807" s="32"/>
      <c r="R807" s="31"/>
    </row>
    <row r="808" spans="1:18" ht="15.75" customHeight="1" x14ac:dyDescent="0.2">
      <c r="A808" s="29"/>
      <c r="B808" s="29"/>
      <c r="C808" s="29"/>
      <c r="D808" s="29"/>
      <c r="E808" s="29"/>
      <c r="L808" s="31"/>
      <c r="P808" s="32"/>
      <c r="R808" s="31"/>
    </row>
    <row r="809" spans="1:18" ht="15.75" customHeight="1" x14ac:dyDescent="0.2">
      <c r="A809" s="29"/>
      <c r="B809" s="29"/>
      <c r="C809" s="29"/>
      <c r="D809" s="29"/>
      <c r="E809" s="29"/>
      <c r="L809" s="31"/>
      <c r="P809" s="32"/>
      <c r="R809" s="31"/>
    </row>
    <row r="810" spans="1:18" ht="15.75" customHeight="1" x14ac:dyDescent="0.2">
      <c r="A810" s="29"/>
      <c r="B810" s="29"/>
      <c r="C810" s="29"/>
      <c r="D810" s="29"/>
      <c r="E810" s="29"/>
      <c r="L810" s="31"/>
      <c r="P810" s="32"/>
      <c r="R810" s="31"/>
    </row>
    <row r="811" spans="1:18" ht="15.75" customHeight="1" x14ac:dyDescent="0.2">
      <c r="A811" s="29"/>
      <c r="B811" s="29"/>
      <c r="C811" s="29"/>
      <c r="D811" s="29"/>
      <c r="E811" s="29"/>
      <c r="L811" s="31"/>
      <c r="P811" s="32"/>
      <c r="R811" s="31"/>
    </row>
    <row r="812" spans="1:18" ht="15.75" customHeight="1" x14ac:dyDescent="0.2">
      <c r="A812" s="29"/>
      <c r="B812" s="29"/>
      <c r="C812" s="29"/>
      <c r="D812" s="29"/>
      <c r="E812" s="29"/>
      <c r="L812" s="31"/>
      <c r="P812" s="32"/>
      <c r="R812" s="31"/>
    </row>
    <row r="813" spans="1:18" ht="15.75" customHeight="1" x14ac:dyDescent="0.2">
      <c r="A813" s="29"/>
      <c r="B813" s="29"/>
      <c r="C813" s="29"/>
      <c r="D813" s="29"/>
      <c r="E813" s="29"/>
      <c r="L813" s="31"/>
      <c r="P813" s="32"/>
      <c r="R813" s="31"/>
    </row>
    <row r="814" spans="1:18" ht="15.75" customHeight="1" x14ac:dyDescent="0.2">
      <c r="A814" s="29"/>
      <c r="B814" s="29"/>
      <c r="C814" s="29"/>
      <c r="D814" s="29"/>
      <c r="E814" s="29"/>
      <c r="L814" s="31"/>
      <c r="P814" s="32"/>
      <c r="R814" s="31"/>
    </row>
    <row r="815" spans="1:18" ht="15.75" customHeight="1" x14ac:dyDescent="0.2">
      <c r="A815" s="29"/>
      <c r="B815" s="29"/>
      <c r="C815" s="29"/>
      <c r="D815" s="29"/>
      <c r="E815" s="29"/>
      <c r="L815" s="31"/>
      <c r="P815" s="32"/>
      <c r="R815" s="31"/>
    </row>
    <row r="816" spans="1:18" ht="15.75" customHeight="1" x14ac:dyDescent="0.2">
      <c r="A816" s="29"/>
      <c r="B816" s="29"/>
      <c r="C816" s="29"/>
      <c r="D816" s="29"/>
      <c r="E816" s="29"/>
      <c r="L816" s="31"/>
      <c r="P816" s="32"/>
      <c r="R816" s="31"/>
    </row>
    <row r="817" spans="1:18" ht="15.75" customHeight="1" x14ac:dyDescent="0.2">
      <c r="A817" s="29"/>
      <c r="B817" s="29"/>
      <c r="C817" s="29"/>
      <c r="D817" s="29"/>
      <c r="E817" s="29"/>
      <c r="L817" s="31"/>
      <c r="P817" s="32"/>
      <c r="R817" s="31"/>
    </row>
    <row r="818" spans="1:18" ht="15.75" customHeight="1" x14ac:dyDescent="0.2">
      <c r="A818" s="29"/>
      <c r="B818" s="29"/>
      <c r="C818" s="29"/>
      <c r="D818" s="29"/>
      <c r="E818" s="29"/>
      <c r="L818" s="31"/>
      <c r="P818" s="32"/>
      <c r="R818" s="31"/>
    </row>
    <row r="819" spans="1:18" ht="15.75" customHeight="1" x14ac:dyDescent="0.2">
      <c r="A819" s="29"/>
      <c r="B819" s="29"/>
      <c r="C819" s="29"/>
      <c r="D819" s="29"/>
      <c r="E819" s="29"/>
      <c r="L819" s="31"/>
      <c r="P819" s="32"/>
      <c r="R819" s="31"/>
    </row>
    <row r="820" spans="1:18" ht="15.75" customHeight="1" x14ac:dyDescent="0.2">
      <c r="A820" s="29"/>
      <c r="B820" s="29"/>
      <c r="C820" s="29"/>
      <c r="D820" s="29"/>
      <c r="E820" s="29"/>
      <c r="L820" s="31"/>
      <c r="P820" s="32"/>
      <c r="R820" s="31"/>
    </row>
    <row r="821" spans="1:18" ht="15.75" customHeight="1" x14ac:dyDescent="0.2">
      <c r="A821" s="29"/>
      <c r="B821" s="29"/>
      <c r="C821" s="29"/>
      <c r="D821" s="29"/>
      <c r="E821" s="29"/>
      <c r="L821" s="31"/>
      <c r="P821" s="32"/>
      <c r="R821" s="31"/>
    </row>
    <row r="822" spans="1:18" ht="15.75" customHeight="1" x14ac:dyDescent="0.2">
      <c r="A822" s="29"/>
      <c r="B822" s="29"/>
      <c r="C822" s="29"/>
      <c r="D822" s="29"/>
      <c r="E822" s="29"/>
      <c r="L822" s="31"/>
      <c r="P822" s="32"/>
      <c r="R822" s="31"/>
    </row>
    <row r="823" spans="1:18" ht="15.75" customHeight="1" x14ac:dyDescent="0.2">
      <c r="A823" s="29"/>
      <c r="B823" s="29"/>
      <c r="C823" s="29"/>
      <c r="D823" s="29"/>
      <c r="E823" s="29"/>
      <c r="L823" s="31"/>
      <c r="P823" s="32"/>
      <c r="R823" s="31"/>
    </row>
    <row r="824" spans="1:18" ht="15.75" customHeight="1" x14ac:dyDescent="0.2">
      <c r="A824" s="29"/>
      <c r="B824" s="29"/>
      <c r="C824" s="29"/>
      <c r="D824" s="29"/>
      <c r="E824" s="29"/>
      <c r="L824" s="31"/>
      <c r="P824" s="32"/>
      <c r="R824" s="31"/>
    </row>
    <row r="825" spans="1:18" ht="15.75" customHeight="1" x14ac:dyDescent="0.2">
      <c r="A825" s="29"/>
      <c r="B825" s="29"/>
      <c r="C825" s="29"/>
      <c r="D825" s="29"/>
      <c r="E825" s="29"/>
      <c r="L825" s="31"/>
      <c r="P825" s="32"/>
      <c r="R825" s="31"/>
    </row>
    <row r="826" spans="1:18" ht="15.75" customHeight="1" x14ac:dyDescent="0.2">
      <c r="A826" s="29"/>
      <c r="B826" s="29"/>
      <c r="C826" s="29"/>
      <c r="D826" s="29"/>
      <c r="E826" s="29"/>
      <c r="L826" s="31"/>
      <c r="P826" s="32"/>
      <c r="R826" s="31"/>
    </row>
    <row r="827" spans="1:18" ht="15.75" customHeight="1" x14ac:dyDescent="0.2">
      <c r="A827" s="29"/>
      <c r="B827" s="29"/>
      <c r="C827" s="29"/>
      <c r="D827" s="29"/>
      <c r="E827" s="29"/>
      <c r="L827" s="31"/>
      <c r="P827" s="32"/>
      <c r="R827" s="31"/>
    </row>
    <row r="828" spans="1:18" ht="15.75" customHeight="1" x14ac:dyDescent="0.2">
      <c r="A828" s="29"/>
      <c r="B828" s="29"/>
      <c r="C828" s="29"/>
      <c r="D828" s="29"/>
      <c r="E828" s="29"/>
      <c r="L828" s="31"/>
      <c r="P828" s="32"/>
      <c r="R828" s="31"/>
    </row>
    <row r="829" spans="1:18" ht="15.75" customHeight="1" x14ac:dyDescent="0.2">
      <c r="A829" s="29"/>
      <c r="B829" s="29"/>
      <c r="C829" s="29"/>
      <c r="D829" s="29"/>
      <c r="E829" s="29"/>
      <c r="L829" s="31"/>
      <c r="P829" s="32"/>
      <c r="R829" s="31"/>
    </row>
    <row r="830" spans="1:18" ht="15.75" customHeight="1" x14ac:dyDescent="0.2">
      <c r="A830" s="29"/>
      <c r="B830" s="29"/>
      <c r="C830" s="29"/>
      <c r="D830" s="29"/>
      <c r="E830" s="29"/>
      <c r="L830" s="31"/>
      <c r="P830" s="32"/>
      <c r="R830" s="31"/>
    </row>
    <row r="831" spans="1:18" ht="15.75" customHeight="1" x14ac:dyDescent="0.2">
      <c r="A831" s="29"/>
      <c r="B831" s="29"/>
      <c r="C831" s="29"/>
      <c r="D831" s="29"/>
      <c r="E831" s="29"/>
      <c r="L831" s="31"/>
      <c r="P831" s="32"/>
      <c r="R831" s="31"/>
    </row>
    <row r="832" spans="1:18" ht="15.75" customHeight="1" x14ac:dyDescent="0.2">
      <c r="A832" s="29"/>
      <c r="B832" s="29"/>
      <c r="C832" s="29"/>
      <c r="D832" s="29"/>
      <c r="E832" s="29"/>
      <c r="L832" s="31"/>
      <c r="P832" s="32"/>
      <c r="R832" s="31"/>
    </row>
    <row r="833" spans="1:18" ht="15.75" customHeight="1" x14ac:dyDescent="0.2">
      <c r="A833" s="29"/>
      <c r="B833" s="29"/>
      <c r="C833" s="29"/>
      <c r="D833" s="29"/>
      <c r="E833" s="29"/>
      <c r="L833" s="31"/>
      <c r="P833" s="32"/>
      <c r="R833" s="31"/>
    </row>
    <row r="834" spans="1:18" ht="15.75" customHeight="1" x14ac:dyDescent="0.2">
      <c r="A834" s="29"/>
      <c r="B834" s="29"/>
      <c r="C834" s="29"/>
      <c r="D834" s="29"/>
      <c r="E834" s="29"/>
      <c r="L834" s="31"/>
      <c r="P834" s="32"/>
      <c r="R834" s="31"/>
    </row>
    <row r="835" spans="1:18" ht="15.75" customHeight="1" x14ac:dyDescent="0.2">
      <c r="A835" s="29"/>
      <c r="B835" s="29"/>
      <c r="C835" s="29"/>
      <c r="D835" s="29"/>
      <c r="E835" s="29"/>
      <c r="L835" s="31"/>
      <c r="P835" s="32"/>
      <c r="R835" s="31"/>
    </row>
    <row r="836" spans="1:18" ht="15.75" customHeight="1" x14ac:dyDescent="0.2">
      <c r="A836" s="29"/>
      <c r="B836" s="29"/>
      <c r="C836" s="29"/>
      <c r="D836" s="29"/>
      <c r="E836" s="29"/>
      <c r="L836" s="31"/>
      <c r="P836" s="32"/>
      <c r="R836" s="31"/>
    </row>
    <row r="837" spans="1:18" ht="15.75" customHeight="1" x14ac:dyDescent="0.2">
      <c r="A837" s="29"/>
      <c r="B837" s="29"/>
      <c r="C837" s="29"/>
      <c r="D837" s="29"/>
      <c r="E837" s="29"/>
      <c r="L837" s="31"/>
      <c r="P837" s="32"/>
      <c r="R837" s="31"/>
    </row>
    <row r="838" spans="1:18" ht="15.75" customHeight="1" x14ac:dyDescent="0.2">
      <c r="A838" s="29"/>
      <c r="B838" s="29"/>
      <c r="C838" s="29"/>
      <c r="D838" s="29"/>
      <c r="E838" s="29"/>
      <c r="L838" s="31"/>
      <c r="P838" s="32"/>
      <c r="R838" s="31"/>
    </row>
    <row r="839" spans="1:18" ht="15.75" customHeight="1" x14ac:dyDescent="0.2">
      <c r="A839" s="29"/>
      <c r="B839" s="29"/>
      <c r="C839" s="29"/>
      <c r="D839" s="29"/>
      <c r="E839" s="29"/>
      <c r="L839" s="31"/>
      <c r="P839" s="32"/>
      <c r="R839" s="31"/>
    </row>
    <row r="840" spans="1:18" ht="15.75" customHeight="1" x14ac:dyDescent="0.2">
      <c r="A840" s="29"/>
      <c r="B840" s="29"/>
      <c r="C840" s="29"/>
      <c r="D840" s="29"/>
      <c r="E840" s="29"/>
      <c r="L840" s="31"/>
      <c r="P840" s="32"/>
      <c r="R840" s="31"/>
    </row>
    <row r="841" spans="1:18" ht="15.75" customHeight="1" x14ac:dyDescent="0.2">
      <c r="A841" s="29"/>
      <c r="B841" s="29"/>
      <c r="C841" s="29"/>
      <c r="D841" s="29"/>
      <c r="E841" s="29"/>
      <c r="L841" s="31"/>
      <c r="P841" s="32"/>
      <c r="R841" s="31"/>
    </row>
    <row r="842" spans="1:18" ht="15.75" customHeight="1" x14ac:dyDescent="0.2">
      <c r="A842" s="29"/>
      <c r="B842" s="29"/>
      <c r="C842" s="29"/>
      <c r="D842" s="29"/>
      <c r="E842" s="29"/>
      <c r="L842" s="31"/>
      <c r="P842" s="32"/>
      <c r="R842" s="31"/>
    </row>
    <row r="843" spans="1:18" ht="15.75" customHeight="1" x14ac:dyDescent="0.2">
      <c r="A843" s="29"/>
      <c r="B843" s="29"/>
      <c r="C843" s="29"/>
      <c r="D843" s="29"/>
      <c r="E843" s="29"/>
      <c r="L843" s="31"/>
      <c r="P843" s="32"/>
      <c r="R843" s="31"/>
    </row>
    <row r="844" spans="1:18" ht="15.75" customHeight="1" x14ac:dyDescent="0.2">
      <c r="A844" s="29"/>
      <c r="B844" s="29"/>
      <c r="C844" s="29"/>
      <c r="D844" s="29"/>
      <c r="E844" s="29"/>
      <c r="L844" s="31"/>
      <c r="P844" s="32"/>
      <c r="R844" s="31"/>
    </row>
    <row r="845" spans="1:18" ht="15.75" customHeight="1" x14ac:dyDescent="0.2">
      <c r="A845" s="29"/>
      <c r="B845" s="29"/>
      <c r="C845" s="29"/>
      <c r="D845" s="29"/>
      <c r="E845" s="29"/>
      <c r="L845" s="31"/>
      <c r="P845" s="32"/>
      <c r="R845" s="31"/>
    </row>
    <row r="846" spans="1:18" ht="15.75" customHeight="1" x14ac:dyDescent="0.2">
      <c r="A846" s="29"/>
      <c r="B846" s="29"/>
      <c r="C846" s="29"/>
      <c r="D846" s="29"/>
      <c r="E846" s="29"/>
      <c r="L846" s="31"/>
      <c r="P846" s="32"/>
      <c r="R846" s="31"/>
    </row>
    <row r="847" spans="1:18" ht="15.75" customHeight="1" x14ac:dyDescent="0.2">
      <c r="A847" s="29"/>
      <c r="B847" s="29"/>
      <c r="C847" s="29"/>
      <c r="D847" s="29"/>
      <c r="E847" s="29"/>
      <c r="L847" s="31"/>
      <c r="P847" s="32"/>
      <c r="R847" s="31"/>
    </row>
    <row r="848" spans="1:18" ht="15.75" customHeight="1" x14ac:dyDescent="0.2">
      <c r="A848" s="29"/>
      <c r="B848" s="29"/>
      <c r="C848" s="29"/>
      <c r="D848" s="29"/>
      <c r="E848" s="29"/>
      <c r="L848" s="31"/>
      <c r="P848" s="32"/>
      <c r="R848" s="31"/>
    </row>
    <row r="849" spans="1:18" ht="15.75" customHeight="1" x14ac:dyDescent="0.2">
      <c r="A849" s="29"/>
      <c r="B849" s="29"/>
      <c r="C849" s="29"/>
      <c r="D849" s="29"/>
      <c r="E849" s="29"/>
      <c r="L849" s="31"/>
      <c r="P849" s="32"/>
      <c r="R849" s="31"/>
    </row>
    <row r="850" spans="1:18" ht="15.75" customHeight="1" x14ac:dyDescent="0.2">
      <c r="A850" s="29"/>
      <c r="B850" s="29"/>
      <c r="C850" s="29"/>
      <c r="D850" s="29"/>
      <c r="E850" s="29"/>
      <c r="L850" s="31"/>
      <c r="P850" s="32"/>
      <c r="R850" s="31"/>
    </row>
    <row r="851" spans="1:18" ht="15.75" customHeight="1" x14ac:dyDescent="0.2">
      <c r="A851" s="29"/>
      <c r="B851" s="29"/>
      <c r="C851" s="29"/>
      <c r="D851" s="29"/>
      <c r="E851" s="29"/>
      <c r="L851" s="31"/>
      <c r="P851" s="32"/>
      <c r="R851" s="31"/>
    </row>
    <row r="852" spans="1:18" ht="15.75" customHeight="1" x14ac:dyDescent="0.2">
      <c r="A852" s="29"/>
      <c r="B852" s="29"/>
      <c r="C852" s="29"/>
      <c r="D852" s="29"/>
      <c r="E852" s="29"/>
      <c r="L852" s="31"/>
      <c r="P852" s="32"/>
      <c r="R852" s="31"/>
    </row>
    <row r="853" spans="1:18" ht="15.75" customHeight="1" x14ac:dyDescent="0.2">
      <c r="A853" s="29"/>
      <c r="B853" s="29"/>
      <c r="C853" s="29"/>
      <c r="D853" s="29"/>
      <c r="E853" s="29"/>
      <c r="L853" s="31"/>
      <c r="P853" s="32"/>
      <c r="R853" s="31"/>
    </row>
    <row r="854" spans="1:18" ht="15.75" customHeight="1" x14ac:dyDescent="0.2">
      <c r="A854" s="29"/>
      <c r="B854" s="29"/>
      <c r="C854" s="29"/>
      <c r="D854" s="29"/>
      <c r="E854" s="29"/>
      <c r="L854" s="31"/>
      <c r="P854" s="32"/>
      <c r="R854" s="31"/>
    </row>
    <row r="855" spans="1:18" ht="15.75" customHeight="1" x14ac:dyDescent="0.2">
      <c r="A855" s="29"/>
      <c r="B855" s="29"/>
      <c r="C855" s="29"/>
      <c r="D855" s="29"/>
      <c r="E855" s="29"/>
      <c r="L855" s="31"/>
      <c r="P855" s="32"/>
      <c r="R855" s="31"/>
    </row>
    <row r="856" spans="1:18" ht="15.75" customHeight="1" x14ac:dyDescent="0.2">
      <c r="A856" s="29"/>
      <c r="B856" s="29"/>
      <c r="C856" s="29"/>
      <c r="D856" s="29"/>
      <c r="E856" s="29"/>
      <c r="L856" s="31"/>
      <c r="P856" s="32"/>
      <c r="R856" s="31"/>
    </row>
    <row r="857" spans="1:18" ht="15.75" customHeight="1" x14ac:dyDescent="0.2">
      <c r="A857" s="29"/>
      <c r="B857" s="29"/>
      <c r="C857" s="29"/>
      <c r="D857" s="29"/>
      <c r="E857" s="29"/>
      <c r="L857" s="31"/>
      <c r="P857" s="32"/>
      <c r="R857" s="31"/>
    </row>
    <row r="858" spans="1:18" ht="15.75" customHeight="1" x14ac:dyDescent="0.2">
      <c r="A858" s="29"/>
      <c r="B858" s="29"/>
      <c r="C858" s="29"/>
      <c r="D858" s="29"/>
      <c r="E858" s="29"/>
      <c r="L858" s="31"/>
      <c r="P858" s="32"/>
      <c r="R858" s="31"/>
    </row>
    <row r="859" spans="1:18" ht="15.75" customHeight="1" x14ac:dyDescent="0.2">
      <c r="A859" s="29"/>
      <c r="B859" s="29"/>
      <c r="C859" s="29"/>
      <c r="D859" s="29"/>
      <c r="E859" s="29"/>
      <c r="L859" s="31"/>
      <c r="P859" s="32"/>
      <c r="R859" s="31"/>
    </row>
    <row r="860" spans="1:18" ht="15.75" customHeight="1" x14ac:dyDescent="0.2">
      <c r="A860" s="29"/>
      <c r="B860" s="29"/>
      <c r="C860" s="29"/>
      <c r="D860" s="29"/>
      <c r="E860" s="29"/>
      <c r="L860" s="31"/>
      <c r="P860" s="32"/>
      <c r="R860" s="31"/>
    </row>
    <row r="861" spans="1:18" ht="15.75" customHeight="1" x14ac:dyDescent="0.2">
      <c r="A861" s="29"/>
      <c r="B861" s="29"/>
      <c r="C861" s="29"/>
      <c r="D861" s="29"/>
      <c r="E861" s="29"/>
      <c r="L861" s="31"/>
      <c r="P861" s="32"/>
      <c r="R861" s="31"/>
    </row>
    <row r="862" spans="1:18" ht="15.75" customHeight="1" x14ac:dyDescent="0.2">
      <c r="A862" s="29"/>
      <c r="B862" s="29"/>
      <c r="C862" s="29"/>
      <c r="D862" s="29"/>
      <c r="E862" s="29"/>
      <c r="L862" s="31"/>
      <c r="P862" s="32"/>
      <c r="R862" s="31"/>
    </row>
    <row r="863" spans="1:18" ht="15.75" customHeight="1" x14ac:dyDescent="0.2">
      <c r="A863" s="29"/>
      <c r="B863" s="29"/>
      <c r="C863" s="29"/>
      <c r="D863" s="29"/>
      <c r="E863" s="29"/>
      <c r="L863" s="31"/>
      <c r="P863" s="32"/>
      <c r="R863" s="31"/>
    </row>
    <row r="864" spans="1:18" ht="15.75" customHeight="1" x14ac:dyDescent="0.2">
      <c r="A864" s="29"/>
      <c r="B864" s="29"/>
      <c r="C864" s="29"/>
      <c r="D864" s="29"/>
      <c r="E864" s="29"/>
      <c r="L864" s="31"/>
      <c r="P864" s="32"/>
      <c r="R864" s="31"/>
    </row>
    <row r="865" spans="1:18" ht="15.75" customHeight="1" x14ac:dyDescent="0.2">
      <c r="A865" s="29"/>
      <c r="B865" s="29"/>
      <c r="C865" s="29"/>
      <c r="D865" s="29"/>
      <c r="E865" s="29"/>
      <c r="L865" s="31"/>
      <c r="P865" s="32"/>
      <c r="R865" s="31"/>
    </row>
    <row r="866" spans="1:18" ht="15.75" customHeight="1" x14ac:dyDescent="0.2">
      <c r="A866" s="29"/>
      <c r="B866" s="29"/>
      <c r="C866" s="29"/>
      <c r="D866" s="29"/>
      <c r="E866" s="29"/>
      <c r="L866" s="31"/>
      <c r="P866" s="32"/>
      <c r="R866" s="31"/>
    </row>
    <row r="867" spans="1:18" ht="15.75" customHeight="1" x14ac:dyDescent="0.2">
      <c r="A867" s="29"/>
      <c r="B867" s="29"/>
      <c r="C867" s="29"/>
      <c r="D867" s="29"/>
      <c r="E867" s="29"/>
      <c r="L867" s="31"/>
      <c r="P867" s="32"/>
      <c r="R867" s="31"/>
    </row>
    <row r="868" spans="1:18" ht="15.75" customHeight="1" x14ac:dyDescent="0.2">
      <c r="A868" s="29"/>
      <c r="B868" s="29"/>
      <c r="C868" s="29"/>
      <c r="D868" s="29"/>
      <c r="E868" s="29"/>
      <c r="L868" s="31"/>
      <c r="P868" s="32"/>
      <c r="R868" s="31"/>
    </row>
    <row r="869" spans="1:18" ht="15.75" customHeight="1" x14ac:dyDescent="0.2">
      <c r="A869" s="29"/>
      <c r="B869" s="29"/>
      <c r="C869" s="29"/>
      <c r="D869" s="29"/>
      <c r="E869" s="29"/>
      <c r="L869" s="31"/>
      <c r="P869" s="32"/>
      <c r="R869" s="31"/>
    </row>
    <row r="870" spans="1:18" ht="15.75" customHeight="1" x14ac:dyDescent="0.2">
      <c r="A870" s="29"/>
      <c r="B870" s="29"/>
      <c r="C870" s="29"/>
      <c r="D870" s="29"/>
      <c r="E870" s="29"/>
      <c r="L870" s="31"/>
      <c r="P870" s="32"/>
      <c r="R870" s="31"/>
    </row>
    <row r="871" spans="1:18" ht="15.75" customHeight="1" x14ac:dyDescent="0.2">
      <c r="A871" s="29"/>
      <c r="B871" s="29"/>
      <c r="C871" s="29"/>
      <c r="D871" s="29"/>
      <c r="E871" s="29"/>
      <c r="L871" s="31"/>
      <c r="P871" s="32"/>
      <c r="R871" s="31"/>
    </row>
    <row r="872" spans="1:18" ht="15.75" customHeight="1" x14ac:dyDescent="0.2">
      <c r="A872" s="29"/>
      <c r="B872" s="29"/>
      <c r="C872" s="29"/>
      <c r="D872" s="29"/>
      <c r="E872" s="29"/>
      <c r="L872" s="31"/>
      <c r="P872" s="32"/>
      <c r="R872" s="31"/>
    </row>
    <row r="873" spans="1:18" ht="15.75" customHeight="1" x14ac:dyDescent="0.2">
      <c r="A873" s="29"/>
      <c r="B873" s="29"/>
      <c r="C873" s="29"/>
      <c r="D873" s="29"/>
      <c r="E873" s="29"/>
      <c r="L873" s="31"/>
      <c r="P873" s="32"/>
      <c r="R873" s="31"/>
    </row>
    <row r="874" spans="1:18" ht="15.75" customHeight="1" x14ac:dyDescent="0.2">
      <c r="A874" s="29"/>
      <c r="B874" s="29"/>
      <c r="C874" s="29"/>
      <c r="D874" s="29"/>
      <c r="E874" s="29"/>
      <c r="L874" s="31"/>
      <c r="P874" s="32"/>
      <c r="R874" s="31"/>
    </row>
    <row r="875" spans="1:18" ht="15.75" customHeight="1" x14ac:dyDescent="0.2">
      <c r="A875" s="29"/>
      <c r="B875" s="29"/>
      <c r="C875" s="29"/>
      <c r="D875" s="29"/>
      <c r="E875" s="29"/>
      <c r="L875" s="31"/>
      <c r="P875" s="32"/>
      <c r="R875" s="31"/>
    </row>
    <row r="876" spans="1:18" ht="15.75" customHeight="1" x14ac:dyDescent="0.2">
      <c r="A876" s="29"/>
      <c r="B876" s="29"/>
      <c r="C876" s="29"/>
      <c r="D876" s="29"/>
      <c r="E876" s="29"/>
      <c r="L876" s="31"/>
      <c r="P876" s="32"/>
      <c r="R876" s="31"/>
    </row>
    <row r="877" spans="1:18" ht="15.75" customHeight="1" x14ac:dyDescent="0.2">
      <c r="A877" s="29"/>
      <c r="B877" s="29"/>
      <c r="C877" s="29"/>
      <c r="D877" s="29"/>
      <c r="E877" s="29"/>
      <c r="L877" s="31"/>
      <c r="P877" s="32"/>
      <c r="R877" s="31"/>
    </row>
    <row r="878" spans="1:18" ht="15.75" customHeight="1" x14ac:dyDescent="0.2">
      <c r="A878" s="29"/>
      <c r="B878" s="29"/>
      <c r="C878" s="29"/>
      <c r="D878" s="29"/>
      <c r="E878" s="29"/>
      <c r="L878" s="31"/>
      <c r="P878" s="32"/>
      <c r="R878" s="31"/>
    </row>
    <row r="879" spans="1:18" ht="15.75" customHeight="1" x14ac:dyDescent="0.2">
      <c r="A879" s="29"/>
      <c r="B879" s="29"/>
      <c r="C879" s="29"/>
      <c r="D879" s="29"/>
      <c r="E879" s="29"/>
      <c r="L879" s="31"/>
      <c r="P879" s="32"/>
      <c r="R879" s="31"/>
    </row>
    <row r="880" spans="1:18" ht="15.75" customHeight="1" x14ac:dyDescent="0.2">
      <c r="A880" s="29"/>
      <c r="B880" s="29"/>
      <c r="C880" s="29"/>
      <c r="D880" s="29"/>
      <c r="E880" s="29"/>
      <c r="L880" s="31"/>
      <c r="P880" s="32"/>
      <c r="R880" s="31"/>
    </row>
    <row r="881" spans="1:18" ht="15.75" customHeight="1" x14ac:dyDescent="0.2">
      <c r="A881" s="29"/>
      <c r="B881" s="29"/>
      <c r="C881" s="29"/>
      <c r="D881" s="29"/>
      <c r="E881" s="29"/>
      <c r="L881" s="31"/>
      <c r="P881" s="32"/>
      <c r="R881" s="31"/>
    </row>
    <row r="882" spans="1:18" ht="15.75" customHeight="1" x14ac:dyDescent="0.2">
      <c r="A882" s="29"/>
      <c r="B882" s="29"/>
      <c r="C882" s="29"/>
      <c r="D882" s="29"/>
      <c r="E882" s="29"/>
      <c r="L882" s="31"/>
      <c r="P882" s="32"/>
      <c r="R882" s="31"/>
    </row>
    <row r="883" spans="1:18" ht="15.75" customHeight="1" x14ac:dyDescent="0.2">
      <c r="A883" s="29"/>
      <c r="B883" s="29"/>
      <c r="C883" s="29"/>
      <c r="D883" s="29"/>
      <c r="E883" s="29"/>
      <c r="L883" s="31"/>
      <c r="P883" s="32"/>
      <c r="R883" s="31"/>
    </row>
    <row r="884" spans="1:18" ht="15.75" customHeight="1" x14ac:dyDescent="0.2">
      <c r="A884" s="29"/>
      <c r="B884" s="29"/>
      <c r="C884" s="29"/>
      <c r="D884" s="29"/>
      <c r="E884" s="29"/>
      <c r="L884" s="31"/>
      <c r="P884" s="32"/>
      <c r="R884" s="31"/>
    </row>
    <row r="885" spans="1:18" ht="15.75" customHeight="1" x14ac:dyDescent="0.2">
      <c r="A885" s="29"/>
      <c r="B885" s="29"/>
      <c r="C885" s="29"/>
      <c r="D885" s="29"/>
      <c r="E885" s="29"/>
      <c r="L885" s="31"/>
      <c r="P885" s="32"/>
      <c r="R885" s="31"/>
    </row>
    <row r="886" spans="1:18" ht="15.75" customHeight="1" x14ac:dyDescent="0.2">
      <c r="A886" s="29"/>
      <c r="B886" s="29"/>
      <c r="C886" s="29"/>
      <c r="D886" s="29"/>
      <c r="E886" s="29"/>
      <c r="L886" s="31"/>
      <c r="P886" s="32"/>
      <c r="R886" s="31"/>
    </row>
    <row r="887" spans="1:18" ht="15.75" customHeight="1" x14ac:dyDescent="0.2">
      <c r="A887" s="29"/>
      <c r="B887" s="29"/>
      <c r="C887" s="29"/>
      <c r="D887" s="29"/>
      <c r="E887" s="29"/>
      <c r="L887" s="31"/>
      <c r="P887" s="32"/>
      <c r="R887" s="31"/>
    </row>
    <row r="888" spans="1:18" ht="15.75" customHeight="1" x14ac:dyDescent="0.2">
      <c r="A888" s="29"/>
      <c r="B888" s="29"/>
      <c r="C888" s="29"/>
      <c r="D888" s="29"/>
      <c r="E888" s="29"/>
      <c r="L888" s="31"/>
      <c r="P888" s="32"/>
      <c r="R888" s="31"/>
    </row>
    <row r="889" spans="1:18" ht="15.75" customHeight="1" x14ac:dyDescent="0.2">
      <c r="A889" s="29"/>
      <c r="B889" s="29"/>
      <c r="C889" s="29"/>
      <c r="D889" s="29"/>
      <c r="E889" s="29"/>
      <c r="L889" s="31"/>
      <c r="P889" s="32"/>
      <c r="R889" s="31"/>
    </row>
    <row r="890" spans="1:18" ht="15.75" customHeight="1" x14ac:dyDescent="0.2">
      <c r="A890" s="29"/>
      <c r="B890" s="29"/>
      <c r="C890" s="29"/>
      <c r="D890" s="29"/>
      <c r="E890" s="29"/>
      <c r="L890" s="31"/>
      <c r="P890" s="32"/>
      <c r="R890" s="31"/>
    </row>
    <row r="891" spans="1:18" ht="15.75" customHeight="1" x14ac:dyDescent="0.2">
      <c r="A891" s="29"/>
      <c r="B891" s="29"/>
      <c r="C891" s="29"/>
      <c r="D891" s="29"/>
      <c r="E891" s="29"/>
      <c r="L891" s="31"/>
      <c r="P891" s="32"/>
      <c r="R891" s="31"/>
    </row>
    <row r="892" spans="1:18" ht="15.75" customHeight="1" x14ac:dyDescent="0.2">
      <c r="A892" s="29"/>
      <c r="B892" s="29"/>
      <c r="C892" s="29"/>
      <c r="D892" s="29"/>
      <c r="E892" s="29"/>
      <c r="L892" s="31"/>
      <c r="P892" s="32"/>
      <c r="R892" s="31"/>
    </row>
    <row r="893" spans="1:18" ht="15.75" customHeight="1" x14ac:dyDescent="0.2">
      <c r="A893" s="29"/>
      <c r="B893" s="29"/>
      <c r="C893" s="29"/>
      <c r="D893" s="29"/>
      <c r="E893" s="29"/>
      <c r="L893" s="31"/>
      <c r="P893" s="32"/>
      <c r="R893" s="31"/>
    </row>
    <row r="894" spans="1:18" ht="15.75" customHeight="1" x14ac:dyDescent="0.2">
      <c r="A894" s="29"/>
      <c r="B894" s="29"/>
      <c r="C894" s="29"/>
      <c r="D894" s="29"/>
      <c r="E894" s="29"/>
      <c r="L894" s="31"/>
      <c r="P894" s="32"/>
      <c r="R894" s="31"/>
    </row>
    <row r="895" spans="1:18" ht="15.75" customHeight="1" x14ac:dyDescent="0.2">
      <c r="A895" s="29"/>
      <c r="B895" s="29"/>
      <c r="C895" s="29"/>
      <c r="D895" s="29"/>
      <c r="E895" s="29"/>
      <c r="L895" s="31"/>
      <c r="P895" s="32"/>
      <c r="R895" s="31"/>
    </row>
    <row r="896" spans="1:18" ht="15.75" customHeight="1" x14ac:dyDescent="0.2">
      <c r="A896" s="29"/>
      <c r="B896" s="29"/>
      <c r="C896" s="29"/>
      <c r="D896" s="29"/>
      <c r="E896" s="29"/>
      <c r="L896" s="31"/>
      <c r="P896" s="32"/>
      <c r="R896" s="31"/>
    </row>
    <row r="897" spans="1:18" ht="15.75" customHeight="1" x14ac:dyDescent="0.2">
      <c r="A897" s="29"/>
      <c r="B897" s="29"/>
      <c r="C897" s="29"/>
      <c r="D897" s="29"/>
      <c r="E897" s="29"/>
      <c r="L897" s="31"/>
      <c r="P897" s="32"/>
      <c r="R897" s="31"/>
    </row>
    <row r="898" spans="1:18" ht="15.75" customHeight="1" x14ac:dyDescent="0.2">
      <c r="A898" s="29"/>
      <c r="B898" s="29"/>
      <c r="C898" s="29"/>
      <c r="D898" s="29"/>
      <c r="E898" s="29"/>
      <c r="L898" s="31"/>
      <c r="P898" s="32"/>
      <c r="R898" s="31"/>
    </row>
    <row r="899" spans="1:18" ht="15.75" customHeight="1" x14ac:dyDescent="0.2">
      <c r="A899" s="29"/>
      <c r="B899" s="29"/>
      <c r="C899" s="29"/>
      <c r="D899" s="29"/>
      <c r="E899" s="29"/>
      <c r="L899" s="31"/>
      <c r="P899" s="32"/>
      <c r="R899" s="31"/>
    </row>
    <row r="900" spans="1:18" ht="15.75" customHeight="1" x14ac:dyDescent="0.2">
      <c r="A900" s="29"/>
      <c r="B900" s="29"/>
      <c r="C900" s="29"/>
      <c r="D900" s="29"/>
      <c r="E900" s="29"/>
      <c r="L900" s="31"/>
      <c r="P900" s="32"/>
      <c r="R900" s="31"/>
    </row>
    <row r="901" spans="1:18" ht="15.75" customHeight="1" x14ac:dyDescent="0.2">
      <c r="A901" s="29"/>
      <c r="B901" s="29"/>
      <c r="C901" s="29"/>
      <c r="D901" s="29"/>
      <c r="E901" s="29"/>
      <c r="L901" s="31"/>
      <c r="P901" s="32"/>
      <c r="R901" s="31"/>
    </row>
    <row r="902" spans="1:18" ht="15.75" customHeight="1" x14ac:dyDescent="0.2">
      <c r="A902" s="29"/>
      <c r="B902" s="29"/>
      <c r="C902" s="29"/>
      <c r="D902" s="29"/>
      <c r="E902" s="29"/>
      <c r="L902" s="31"/>
      <c r="P902" s="32"/>
      <c r="R902" s="31"/>
    </row>
    <row r="903" spans="1:18" ht="15.75" customHeight="1" x14ac:dyDescent="0.2">
      <c r="A903" s="29"/>
      <c r="B903" s="29"/>
      <c r="C903" s="29"/>
      <c r="D903" s="29"/>
      <c r="E903" s="29"/>
      <c r="L903" s="31"/>
      <c r="P903" s="32"/>
      <c r="R903" s="31"/>
    </row>
    <row r="904" spans="1:18" ht="15.75" customHeight="1" x14ac:dyDescent="0.2">
      <c r="A904" s="29"/>
      <c r="B904" s="29"/>
      <c r="C904" s="29"/>
      <c r="D904" s="29"/>
      <c r="E904" s="29"/>
      <c r="L904" s="31"/>
      <c r="P904" s="32"/>
      <c r="R904" s="31"/>
    </row>
    <row r="905" spans="1:18" ht="15.75" customHeight="1" x14ac:dyDescent="0.2">
      <c r="A905" s="29"/>
      <c r="B905" s="29"/>
      <c r="C905" s="29"/>
      <c r="D905" s="29"/>
      <c r="E905" s="29"/>
      <c r="L905" s="31"/>
      <c r="P905" s="32"/>
      <c r="R905" s="31"/>
    </row>
    <row r="906" spans="1:18" ht="15.75" customHeight="1" x14ac:dyDescent="0.2">
      <c r="A906" s="29"/>
      <c r="B906" s="29"/>
      <c r="C906" s="29"/>
      <c r="D906" s="29"/>
      <c r="E906" s="29"/>
      <c r="L906" s="31"/>
      <c r="P906" s="32"/>
      <c r="R906" s="31"/>
    </row>
    <row r="907" spans="1:18" ht="15.75" customHeight="1" x14ac:dyDescent="0.2">
      <c r="A907" s="29"/>
      <c r="B907" s="29"/>
      <c r="C907" s="29"/>
      <c r="D907" s="29"/>
      <c r="E907" s="29"/>
      <c r="L907" s="31"/>
      <c r="P907" s="32"/>
      <c r="R907" s="31"/>
    </row>
    <row r="908" spans="1:18" ht="15.75" customHeight="1" x14ac:dyDescent="0.2">
      <c r="A908" s="29"/>
      <c r="B908" s="29"/>
      <c r="C908" s="29"/>
      <c r="D908" s="29"/>
      <c r="E908" s="29"/>
      <c r="L908" s="31"/>
      <c r="P908" s="32"/>
      <c r="R908" s="31"/>
    </row>
    <row r="909" spans="1:18" ht="15.75" customHeight="1" x14ac:dyDescent="0.2">
      <c r="A909" s="29"/>
      <c r="B909" s="29"/>
      <c r="C909" s="29"/>
      <c r="D909" s="29"/>
      <c r="E909" s="29"/>
      <c r="L909" s="31"/>
      <c r="P909" s="32"/>
      <c r="R909" s="31"/>
    </row>
    <row r="910" spans="1:18" ht="15.75" customHeight="1" x14ac:dyDescent="0.2">
      <c r="A910" s="29"/>
      <c r="B910" s="29"/>
      <c r="C910" s="29"/>
      <c r="D910" s="29"/>
      <c r="E910" s="29"/>
      <c r="L910" s="31"/>
      <c r="P910" s="32"/>
      <c r="R910" s="31"/>
    </row>
    <row r="911" spans="1:18" ht="15.75" customHeight="1" x14ac:dyDescent="0.2">
      <c r="A911" s="29"/>
      <c r="B911" s="29"/>
      <c r="C911" s="29"/>
      <c r="D911" s="29"/>
      <c r="E911" s="29"/>
      <c r="L911" s="31"/>
      <c r="P911" s="32"/>
      <c r="R911" s="31"/>
    </row>
    <row r="912" spans="1:18" ht="15.75" customHeight="1" x14ac:dyDescent="0.2">
      <c r="A912" s="29"/>
      <c r="B912" s="29"/>
      <c r="C912" s="29"/>
      <c r="D912" s="29"/>
      <c r="E912" s="29"/>
      <c r="L912" s="31"/>
      <c r="P912" s="32"/>
      <c r="R912" s="31"/>
    </row>
    <row r="913" spans="1:18" ht="15.75" customHeight="1" x14ac:dyDescent="0.2">
      <c r="A913" s="29"/>
      <c r="B913" s="29"/>
      <c r="C913" s="29"/>
      <c r="D913" s="29"/>
      <c r="E913" s="29"/>
      <c r="L913" s="31"/>
      <c r="P913" s="32"/>
      <c r="R913" s="31"/>
    </row>
    <row r="914" spans="1:18" ht="15.75" customHeight="1" x14ac:dyDescent="0.2">
      <c r="A914" s="29"/>
      <c r="B914" s="29"/>
      <c r="C914" s="29"/>
      <c r="D914" s="29"/>
      <c r="E914" s="29"/>
      <c r="L914" s="31"/>
      <c r="P914" s="32"/>
      <c r="R914" s="31"/>
    </row>
    <row r="915" spans="1:18" ht="15.75" customHeight="1" x14ac:dyDescent="0.2">
      <c r="A915" s="29"/>
      <c r="B915" s="29"/>
      <c r="C915" s="29"/>
      <c r="D915" s="29"/>
      <c r="E915" s="29"/>
      <c r="L915" s="31"/>
      <c r="P915" s="32"/>
      <c r="R915" s="31"/>
    </row>
    <row r="916" spans="1:18" ht="15.75" customHeight="1" x14ac:dyDescent="0.2">
      <c r="A916" s="29"/>
      <c r="B916" s="29"/>
      <c r="C916" s="29"/>
      <c r="D916" s="29"/>
      <c r="E916" s="29"/>
      <c r="L916" s="31"/>
      <c r="P916" s="32"/>
      <c r="R916" s="31"/>
    </row>
    <row r="917" spans="1:18" ht="15.75" customHeight="1" x14ac:dyDescent="0.2">
      <c r="A917" s="29"/>
      <c r="B917" s="29"/>
      <c r="C917" s="29"/>
      <c r="D917" s="29"/>
      <c r="E917" s="29"/>
      <c r="L917" s="31"/>
      <c r="P917" s="32"/>
      <c r="R917" s="31"/>
    </row>
    <row r="918" spans="1:18" ht="15.75" customHeight="1" x14ac:dyDescent="0.2">
      <c r="A918" s="29"/>
      <c r="B918" s="29"/>
      <c r="C918" s="29"/>
      <c r="D918" s="29"/>
      <c r="E918" s="29"/>
      <c r="L918" s="31"/>
      <c r="P918" s="32"/>
      <c r="R918" s="31"/>
    </row>
    <row r="919" spans="1:18" ht="15.75" customHeight="1" x14ac:dyDescent="0.2">
      <c r="A919" s="29"/>
      <c r="B919" s="29"/>
      <c r="C919" s="29"/>
      <c r="D919" s="29"/>
      <c r="E919" s="29"/>
      <c r="L919" s="31"/>
      <c r="P919" s="32"/>
      <c r="R919" s="31"/>
    </row>
    <row r="920" spans="1:18" ht="15.75" customHeight="1" x14ac:dyDescent="0.2">
      <c r="A920" s="29"/>
      <c r="B920" s="29"/>
      <c r="C920" s="29"/>
      <c r="D920" s="29"/>
      <c r="E920" s="29"/>
      <c r="L920" s="31"/>
      <c r="P920" s="32"/>
      <c r="R920" s="31"/>
    </row>
    <row r="921" spans="1:18" ht="15.75" customHeight="1" x14ac:dyDescent="0.2">
      <c r="A921" s="29"/>
      <c r="B921" s="29"/>
      <c r="C921" s="29"/>
      <c r="D921" s="29"/>
      <c r="E921" s="29"/>
      <c r="L921" s="31"/>
      <c r="P921" s="32"/>
      <c r="R921" s="31"/>
    </row>
    <row r="922" spans="1:18" ht="15.75" customHeight="1" x14ac:dyDescent="0.2">
      <c r="A922" s="29"/>
      <c r="B922" s="29"/>
      <c r="C922" s="29"/>
      <c r="D922" s="29"/>
      <c r="E922" s="29"/>
      <c r="L922" s="31"/>
      <c r="P922" s="32"/>
      <c r="R922" s="31"/>
    </row>
    <row r="923" spans="1:18" ht="15.75" customHeight="1" x14ac:dyDescent="0.2">
      <c r="A923" s="29"/>
      <c r="B923" s="29"/>
      <c r="C923" s="29"/>
      <c r="D923" s="29"/>
      <c r="E923" s="29"/>
      <c r="L923" s="31"/>
      <c r="P923" s="32"/>
      <c r="R923" s="31"/>
    </row>
    <row r="924" spans="1:18" ht="15.75" customHeight="1" x14ac:dyDescent="0.2">
      <c r="A924" s="29"/>
      <c r="B924" s="29"/>
      <c r="C924" s="29"/>
      <c r="D924" s="29"/>
      <c r="E924" s="29"/>
      <c r="L924" s="31"/>
      <c r="P924" s="32"/>
      <c r="R924" s="31"/>
    </row>
    <row r="925" spans="1:18" ht="15.75" customHeight="1" x14ac:dyDescent="0.2">
      <c r="A925" s="29"/>
      <c r="B925" s="29"/>
      <c r="C925" s="29"/>
      <c r="D925" s="29"/>
      <c r="E925" s="29"/>
      <c r="L925" s="31"/>
      <c r="P925" s="32"/>
      <c r="R925" s="31"/>
    </row>
    <row r="926" spans="1:18" ht="15.75" customHeight="1" x14ac:dyDescent="0.2">
      <c r="A926" s="29"/>
      <c r="B926" s="29"/>
      <c r="C926" s="29"/>
      <c r="D926" s="29"/>
      <c r="E926" s="29"/>
      <c r="L926" s="31"/>
      <c r="P926" s="32"/>
      <c r="R926" s="31"/>
    </row>
    <row r="927" spans="1:18" ht="15.75" customHeight="1" x14ac:dyDescent="0.2">
      <c r="A927" s="29"/>
      <c r="B927" s="29"/>
      <c r="C927" s="29"/>
      <c r="D927" s="29"/>
      <c r="E927" s="29"/>
      <c r="L927" s="31"/>
      <c r="P927" s="32"/>
      <c r="R927" s="31"/>
    </row>
    <row r="928" spans="1:18" ht="15.75" customHeight="1" x14ac:dyDescent="0.2">
      <c r="A928" s="29"/>
      <c r="B928" s="29"/>
      <c r="C928" s="29"/>
      <c r="D928" s="29"/>
      <c r="E928" s="29"/>
      <c r="L928" s="31"/>
      <c r="P928" s="32"/>
      <c r="R928" s="31"/>
    </row>
    <row r="929" spans="1:18" ht="15.75" customHeight="1" x14ac:dyDescent="0.2">
      <c r="A929" s="29"/>
      <c r="B929" s="29"/>
      <c r="C929" s="29"/>
      <c r="D929" s="29"/>
      <c r="E929" s="29"/>
      <c r="L929" s="31"/>
      <c r="P929" s="32"/>
      <c r="R929" s="31"/>
    </row>
    <row r="930" spans="1:18" ht="15.75" customHeight="1" x14ac:dyDescent="0.2">
      <c r="A930" s="29"/>
      <c r="B930" s="29"/>
      <c r="C930" s="29"/>
      <c r="D930" s="29"/>
      <c r="E930" s="29"/>
      <c r="L930" s="31"/>
      <c r="P930" s="32"/>
      <c r="R930" s="31"/>
    </row>
    <row r="931" spans="1:18" ht="15.75" customHeight="1" x14ac:dyDescent="0.2">
      <c r="A931" s="29"/>
      <c r="B931" s="29"/>
      <c r="C931" s="29"/>
      <c r="D931" s="29"/>
      <c r="E931" s="29"/>
      <c r="L931" s="31"/>
      <c r="P931" s="32"/>
      <c r="R931" s="31"/>
    </row>
    <row r="932" spans="1:18" ht="15.75" customHeight="1" x14ac:dyDescent="0.2">
      <c r="A932" s="29"/>
      <c r="B932" s="29"/>
      <c r="C932" s="29"/>
      <c r="D932" s="29"/>
      <c r="E932" s="29"/>
      <c r="L932" s="31"/>
      <c r="P932" s="32"/>
      <c r="R932" s="31"/>
    </row>
    <row r="933" spans="1:18" ht="15.75" customHeight="1" x14ac:dyDescent="0.2">
      <c r="A933" s="29"/>
      <c r="B933" s="29"/>
      <c r="C933" s="29"/>
      <c r="D933" s="29"/>
      <c r="E933" s="29"/>
      <c r="L933" s="31"/>
      <c r="P933" s="32"/>
      <c r="R933" s="31"/>
    </row>
    <row r="934" spans="1:18" ht="15.75" customHeight="1" x14ac:dyDescent="0.2">
      <c r="A934" s="29"/>
      <c r="B934" s="29"/>
      <c r="C934" s="29"/>
      <c r="D934" s="29"/>
      <c r="E934" s="29"/>
      <c r="L934" s="31"/>
      <c r="P934" s="32"/>
      <c r="R934" s="31"/>
    </row>
    <row r="935" spans="1:18" ht="15.75" customHeight="1" x14ac:dyDescent="0.2">
      <c r="A935" s="29"/>
      <c r="B935" s="29"/>
      <c r="C935" s="29"/>
      <c r="D935" s="29"/>
      <c r="E935" s="29"/>
      <c r="L935" s="31"/>
      <c r="P935" s="32"/>
      <c r="R935" s="31"/>
    </row>
    <row r="936" spans="1:18" ht="15.75" customHeight="1" x14ac:dyDescent="0.2">
      <c r="A936" s="29"/>
      <c r="B936" s="29"/>
      <c r="C936" s="29"/>
      <c r="D936" s="29"/>
      <c r="E936" s="29"/>
      <c r="L936" s="31"/>
      <c r="P936" s="32"/>
      <c r="R936" s="31"/>
    </row>
    <row r="937" spans="1:18" ht="15.75" customHeight="1" x14ac:dyDescent="0.2">
      <c r="A937" s="29"/>
      <c r="B937" s="29"/>
      <c r="C937" s="29"/>
      <c r="D937" s="29"/>
      <c r="E937" s="29"/>
      <c r="L937" s="31"/>
      <c r="P937" s="32"/>
      <c r="R937" s="31"/>
    </row>
    <row r="938" spans="1:18" ht="15.75" customHeight="1" x14ac:dyDescent="0.2">
      <c r="A938" s="29"/>
      <c r="B938" s="29"/>
      <c r="C938" s="29"/>
      <c r="D938" s="29"/>
      <c r="E938" s="29"/>
      <c r="L938" s="31"/>
      <c r="P938" s="32"/>
      <c r="R938" s="31"/>
    </row>
    <row r="939" spans="1:18" ht="15.75" customHeight="1" x14ac:dyDescent="0.2">
      <c r="A939" s="29"/>
      <c r="B939" s="29"/>
      <c r="C939" s="29"/>
      <c r="D939" s="29"/>
      <c r="E939" s="29"/>
      <c r="L939" s="31"/>
      <c r="P939" s="32"/>
      <c r="R939" s="31"/>
    </row>
    <row r="940" spans="1:18" ht="15.75" customHeight="1" x14ac:dyDescent="0.2">
      <c r="A940" s="29"/>
      <c r="B940" s="29"/>
      <c r="C940" s="29"/>
      <c r="D940" s="29"/>
      <c r="E940" s="29"/>
      <c r="L940" s="31"/>
      <c r="P940" s="32"/>
      <c r="R940" s="31"/>
    </row>
    <row r="941" spans="1:18" ht="15.75" customHeight="1" x14ac:dyDescent="0.2">
      <c r="A941" s="29"/>
      <c r="B941" s="29"/>
      <c r="C941" s="29"/>
      <c r="D941" s="29"/>
      <c r="E941" s="29"/>
      <c r="L941" s="31"/>
      <c r="P941" s="32"/>
      <c r="R941" s="31"/>
    </row>
    <row r="942" spans="1:18" ht="15.75" customHeight="1" x14ac:dyDescent="0.2">
      <c r="A942" s="29"/>
      <c r="B942" s="29"/>
      <c r="C942" s="29"/>
      <c r="D942" s="29"/>
      <c r="E942" s="29"/>
      <c r="L942" s="31"/>
      <c r="P942" s="32"/>
      <c r="R942" s="31"/>
    </row>
    <row r="943" spans="1:18" ht="15.75" customHeight="1" x14ac:dyDescent="0.2">
      <c r="A943" s="29"/>
      <c r="B943" s="29"/>
      <c r="C943" s="29"/>
      <c r="D943" s="29"/>
      <c r="E943" s="29"/>
      <c r="L943" s="31"/>
      <c r="P943" s="32"/>
      <c r="R943" s="31"/>
    </row>
    <row r="944" spans="1:18" ht="15.75" customHeight="1" x14ac:dyDescent="0.2">
      <c r="A944" s="29"/>
      <c r="B944" s="29"/>
      <c r="C944" s="29"/>
      <c r="D944" s="29"/>
      <c r="E944" s="29"/>
      <c r="L944" s="31"/>
      <c r="P944" s="32"/>
      <c r="R944" s="31"/>
    </row>
    <row r="945" spans="1:18" ht="15.75" customHeight="1" x14ac:dyDescent="0.2">
      <c r="A945" s="29"/>
      <c r="B945" s="29"/>
      <c r="C945" s="29"/>
      <c r="D945" s="29"/>
      <c r="E945" s="29"/>
      <c r="L945" s="31"/>
      <c r="P945" s="32"/>
      <c r="R945" s="31"/>
    </row>
    <row r="946" spans="1:18" ht="15.75" customHeight="1" x14ac:dyDescent="0.2">
      <c r="A946" s="29"/>
      <c r="B946" s="29"/>
      <c r="C946" s="29"/>
      <c r="D946" s="29"/>
      <c r="E946" s="29"/>
      <c r="L946" s="31"/>
      <c r="P946" s="32"/>
      <c r="R946" s="31"/>
    </row>
    <row r="947" spans="1:18" ht="15.75" customHeight="1" x14ac:dyDescent="0.2">
      <c r="A947" s="29"/>
      <c r="B947" s="29"/>
      <c r="C947" s="29"/>
      <c r="D947" s="29"/>
      <c r="E947" s="29"/>
      <c r="L947" s="31"/>
      <c r="P947" s="32"/>
      <c r="R947" s="31"/>
    </row>
    <row r="948" spans="1:18" ht="15.75" customHeight="1" x14ac:dyDescent="0.2">
      <c r="A948" s="29"/>
      <c r="B948" s="29"/>
      <c r="C948" s="29"/>
      <c r="D948" s="29"/>
      <c r="E948" s="29"/>
      <c r="L948" s="31"/>
      <c r="P948" s="32"/>
      <c r="R948" s="31"/>
    </row>
    <row r="949" spans="1:18" ht="15.75" customHeight="1" x14ac:dyDescent="0.2">
      <c r="A949" s="29"/>
      <c r="B949" s="29"/>
      <c r="C949" s="29"/>
      <c r="D949" s="29"/>
      <c r="E949" s="29"/>
      <c r="L949" s="31"/>
      <c r="P949" s="32"/>
      <c r="R949" s="31"/>
    </row>
    <row r="950" spans="1:18" ht="15.75" customHeight="1" x14ac:dyDescent="0.2">
      <c r="A950" s="29"/>
      <c r="B950" s="29"/>
      <c r="C950" s="29"/>
      <c r="D950" s="29"/>
      <c r="E950" s="29"/>
      <c r="L950" s="31"/>
      <c r="P950" s="32"/>
      <c r="R950" s="31"/>
    </row>
    <row r="951" spans="1:18" ht="15.75" customHeight="1" x14ac:dyDescent="0.2">
      <c r="A951" s="29"/>
      <c r="B951" s="29"/>
      <c r="C951" s="29"/>
      <c r="D951" s="29"/>
      <c r="E951" s="29"/>
      <c r="L951" s="31"/>
      <c r="P951" s="32"/>
      <c r="R951" s="31"/>
    </row>
    <row r="952" spans="1:18" ht="15.75" customHeight="1" x14ac:dyDescent="0.2">
      <c r="A952" s="29"/>
      <c r="B952" s="29"/>
      <c r="C952" s="29"/>
      <c r="D952" s="29"/>
      <c r="E952" s="29"/>
      <c r="L952" s="31"/>
      <c r="P952" s="32"/>
      <c r="R952" s="31"/>
    </row>
    <row r="953" spans="1:18" ht="15.75" customHeight="1" x14ac:dyDescent="0.2">
      <c r="A953" s="29"/>
      <c r="B953" s="29"/>
      <c r="C953" s="29"/>
      <c r="D953" s="29"/>
      <c r="E953" s="29"/>
      <c r="L953" s="31"/>
      <c r="P953" s="32"/>
      <c r="R953" s="31"/>
    </row>
    <row r="954" spans="1:18" ht="15.75" customHeight="1" x14ac:dyDescent="0.2">
      <c r="A954" s="29"/>
      <c r="B954" s="29"/>
      <c r="C954" s="29"/>
      <c r="D954" s="29"/>
      <c r="E954" s="29"/>
      <c r="L954" s="31"/>
      <c r="P954" s="32"/>
      <c r="R954" s="31"/>
    </row>
    <row r="955" spans="1:18" ht="15.75" customHeight="1" x14ac:dyDescent="0.2">
      <c r="A955" s="29"/>
      <c r="B955" s="29"/>
      <c r="C955" s="29"/>
      <c r="D955" s="29"/>
      <c r="E955" s="29"/>
      <c r="L955" s="31"/>
      <c r="P955" s="32"/>
      <c r="R955" s="31"/>
    </row>
    <row r="956" spans="1:18" ht="15.75" customHeight="1" x14ac:dyDescent="0.2">
      <c r="A956" s="29"/>
      <c r="B956" s="29"/>
      <c r="C956" s="29"/>
      <c r="D956" s="29"/>
      <c r="E956" s="29"/>
      <c r="L956" s="31"/>
      <c r="P956" s="32"/>
      <c r="R956" s="31"/>
    </row>
    <row r="957" spans="1:18" ht="15.75" customHeight="1" x14ac:dyDescent="0.2">
      <c r="A957" s="29"/>
      <c r="B957" s="29"/>
      <c r="C957" s="29"/>
      <c r="D957" s="29"/>
      <c r="E957" s="29"/>
      <c r="L957" s="31"/>
      <c r="P957" s="32"/>
      <c r="R957" s="31"/>
    </row>
    <row r="958" spans="1:18" ht="15.75" customHeight="1" x14ac:dyDescent="0.2">
      <c r="A958" s="29"/>
      <c r="B958" s="29"/>
      <c r="C958" s="29"/>
      <c r="D958" s="29"/>
      <c r="E958" s="29"/>
      <c r="L958" s="31"/>
      <c r="P958" s="32"/>
      <c r="R958" s="31"/>
    </row>
    <row r="959" spans="1:18" ht="15.75" customHeight="1" x14ac:dyDescent="0.2">
      <c r="A959" s="29"/>
      <c r="B959" s="29"/>
      <c r="C959" s="29"/>
      <c r="D959" s="29"/>
      <c r="E959" s="29"/>
      <c r="L959" s="31"/>
      <c r="P959" s="32"/>
      <c r="R959" s="31"/>
    </row>
    <row r="960" spans="1:18" ht="15.75" customHeight="1" x14ac:dyDescent="0.2">
      <c r="A960" s="29"/>
      <c r="B960" s="29"/>
      <c r="C960" s="29"/>
      <c r="D960" s="29"/>
      <c r="E960" s="29"/>
      <c r="L960" s="31"/>
      <c r="P960" s="32"/>
      <c r="R960" s="31"/>
    </row>
    <row r="961" spans="1:18" ht="15.75" customHeight="1" x14ac:dyDescent="0.2">
      <c r="A961" s="29"/>
      <c r="B961" s="29"/>
      <c r="C961" s="29"/>
      <c r="D961" s="29"/>
      <c r="E961" s="29"/>
      <c r="L961" s="31"/>
      <c r="P961" s="32"/>
      <c r="R961" s="31"/>
    </row>
    <row r="962" spans="1:18" ht="15.75" customHeight="1" x14ac:dyDescent="0.2">
      <c r="A962" s="29"/>
      <c r="B962" s="29"/>
      <c r="C962" s="29"/>
      <c r="D962" s="29"/>
      <c r="E962" s="29"/>
      <c r="L962" s="31"/>
      <c r="P962" s="32"/>
      <c r="R962" s="31"/>
    </row>
    <row r="963" spans="1:18" ht="15.75" customHeight="1" x14ac:dyDescent="0.2">
      <c r="A963" s="29"/>
      <c r="B963" s="29"/>
      <c r="C963" s="29"/>
      <c r="D963" s="29"/>
      <c r="E963" s="29"/>
      <c r="L963" s="31"/>
      <c r="P963" s="32"/>
      <c r="R963" s="31"/>
    </row>
    <row r="964" spans="1:18" ht="15.75" customHeight="1" x14ac:dyDescent="0.2">
      <c r="A964" s="29"/>
      <c r="B964" s="29"/>
      <c r="C964" s="29"/>
      <c r="D964" s="29"/>
      <c r="E964" s="29"/>
      <c r="L964" s="31"/>
      <c r="P964" s="32"/>
      <c r="R964" s="31"/>
    </row>
    <row r="965" spans="1:18" ht="15.75" customHeight="1" x14ac:dyDescent="0.2">
      <c r="A965" s="29"/>
      <c r="B965" s="29"/>
      <c r="C965" s="29"/>
      <c r="D965" s="29"/>
      <c r="E965" s="29"/>
      <c r="L965" s="31"/>
      <c r="P965" s="32"/>
      <c r="R965" s="31"/>
    </row>
    <row r="966" spans="1:18" ht="15.75" customHeight="1" x14ac:dyDescent="0.2">
      <c r="A966" s="29"/>
      <c r="B966" s="29"/>
      <c r="C966" s="29"/>
      <c r="D966" s="29"/>
      <c r="E966" s="29"/>
      <c r="L966" s="31"/>
      <c r="P966" s="32"/>
      <c r="R966" s="31"/>
    </row>
    <row r="967" spans="1:18" ht="15.75" customHeight="1" x14ac:dyDescent="0.2">
      <c r="A967" s="29"/>
      <c r="B967" s="29"/>
      <c r="C967" s="29"/>
      <c r="D967" s="29"/>
      <c r="E967" s="29"/>
      <c r="L967" s="31"/>
      <c r="P967" s="32"/>
      <c r="R967" s="31"/>
    </row>
    <row r="968" spans="1:18" ht="15.75" customHeight="1" x14ac:dyDescent="0.2">
      <c r="A968" s="29"/>
      <c r="B968" s="29"/>
      <c r="C968" s="29"/>
      <c r="D968" s="29"/>
      <c r="E968" s="29"/>
      <c r="L968" s="31"/>
      <c r="P968" s="32"/>
      <c r="R968" s="31"/>
    </row>
    <row r="969" spans="1:18" ht="15.75" customHeight="1" x14ac:dyDescent="0.2">
      <c r="A969" s="29"/>
      <c r="B969" s="29"/>
      <c r="C969" s="29"/>
      <c r="D969" s="29"/>
      <c r="E969" s="29"/>
      <c r="L969" s="31"/>
      <c r="P969" s="32"/>
      <c r="R969" s="31"/>
    </row>
    <row r="970" spans="1:18" ht="15.75" customHeight="1" x14ac:dyDescent="0.2">
      <c r="A970" s="29"/>
      <c r="B970" s="29"/>
      <c r="C970" s="29"/>
      <c r="D970" s="29"/>
      <c r="E970" s="29"/>
      <c r="L970" s="31"/>
      <c r="P970" s="32"/>
      <c r="R970" s="31"/>
    </row>
    <row r="971" spans="1:18" ht="15.75" customHeight="1" x14ac:dyDescent="0.2">
      <c r="A971" s="29"/>
      <c r="B971" s="29"/>
      <c r="C971" s="29"/>
      <c r="D971" s="29"/>
      <c r="E971" s="29"/>
      <c r="L971" s="31"/>
      <c r="P971" s="32"/>
      <c r="R971" s="31"/>
    </row>
    <row r="972" spans="1:18" ht="15.75" customHeight="1" x14ac:dyDescent="0.2">
      <c r="A972" s="29"/>
      <c r="B972" s="29"/>
      <c r="C972" s="29"/>
      <c r="D972" s="29"/>
      <c r="E972" s="29"/>
      <c r="L972" s="31"/>
      <c r="P972" s="32"/>
      <c r="R972" s="31"/>
    </row>
    <row r="973" spans="1:18" ht="15.75" customHeight="1" x14ac:dyDescent="0.2">
      <c r="A973" s="29"/>
      <c r="B973" s="29"/>
      <c r="C973" s="29"/>
      <c r="D973" s="29"/>
      <c r="E973" s="29"/>
      <c r="L973" s="31"/>
      <c r="P973" s="32"/>
      <c r="R973" s="31"/>
    </row>
    <row r="974" spans="1:18" ht="15.75" customHeight="1" x14ac:dyDescent="0.2">
      <c r="A974" s="29"/>
      <c r="B974" s="29"/>
      <c r="C974" s="29"/>
      <c r="D974" s="29"/>
      <c r="E974" s="29"/>
      <c r="L974" s="31"/>
      <c r="P974" s="32"/>
      <c r="R974" s="31"/>
    </row>
    <row r="975" spans="1:18" ht="15.75" customHeight="1" x14ac:dyDescent="0.2">
      <c r="A975" s="29"/>
      <c r="B975" s="29"/>
      <c r="C975" s="29"/>
      <c r="D975" s="29"/>
      <c r="E975" s="29"/>
      <c r="L975" s="31"/>
      <c r="P975" s="32"/>
      <c r="R975" s="31"/>
    </row>
    <row r="976" spans="1:18" ht="15.75" customHeight="1" x14ac:dyDescent="0.2">
      <c r="A976" s="29"/>
      <c r="B976" s="29"/>
      <c r="C976" s="29"/>
      <c r="D976" s="29"/>
      <c r="E976" s="29"/>
      <c r="L976" s="31"/>
      <c r="P976" s="32"/>
      <c r="R976" s="31"/>
    </row>
    <row r="977" spans="1:18" ht="15.75" customHeight="1" x14ac:dyDescent="0.2">
      <c r="A977" s="29"/>
      <c r="B977" s="29"/>
      <c r="C977" s="29"/>
      <c r="D977" s="29"/>
      <c r="E977" s="29"/>
      <c r="L977" s="31"/>
      <c r="P977" s="32"/>
      <c r="R977" s="31"/>
    </row>
    <row r="978" spans="1:18" ht="15.75" customHeight="1" x14ac:dyDescent="0.2">
      <c r="A978" s="29"/>
      <c r="B978" s="29"/>
      <c r="C978" s="29"/>
      <c r="D978" s="29"/>
      <c r="E978" s="29"/>
      <c r="L978" s="31"/>
      <c r="P978" s="32"/>
      <c r="R978" s="31"/>
    </row>
    <row r="979" spans="1:18" ht="15.75" customHeight="1" x14ac:dyDescent="0.2">
      <c r="A979" s="29"/>
      <c r="B979" s="29"/>
      <c r="C979" s="29"/>
      <c r="D979" s="29"/>
      <c r="E979" s="29"/>
      <c r="L979" s="31"/>
      <c r="P979" s="32"/>
      <c r="R979" s="31"/>
    </row>
    <row r="980" spans="1:18" ht="15.75" customHeight="1" x14ac:dyDescent="0.2">
      <c r="A980" s="29"/>
      <c r="B980" s="29"/>
      <c r="C980" s="29"/>
      <c r="D980" s="29"/>
      <c r="E980" s="29"/>
      <c r="L980" s="31"/>
      <c r="P980" s="32"/>
      <c r="R980" s="31"/>
    </row>
    <row r="981" spans="1:18" ht="15.75" customHeight="1" x14ac:dyDescent="0.2">
      <c r="A981" s="29"/>
      <c r="B981" s="29"/>
      <c r="C981" s="29"/>
      <c r="D981" s="29"/>
      <c r="E981" s="29"/>
      <c r="L981" s="31"/>
      <c r="P981" s="32"/>
      <c r="R981" s="31"/>
    </row>
    <row r="982" spans="1:18" ht="15.75" customHeight="1" x14ac:dyDescent="0.2">
      <c r="A982" s="29"/>
      <c r="B982" s="29"/>
      <c r="C982" s="29"/>
      <c r="D982" s="29"/>
      <c r="E982" s="29"/>
      <c r="L982" s="31"/>
      <c r="P982" s="32"/>
      <c r="R982" s="31"/>
    </row>
    <row r="983" spans="1:18" ht="15.75" customHeight="1" x14ac:dyDescent="0.2">
      <c r="A983" s="29"/>
      <c r="B983" s="29"/>
      <c r="C983" s="29"/>
      <c r="D983" s="29"/>
      <c r="E983" s="29"/>
      <c r="L983" s="31"/>
      <c r="P983" s="32"/>
      <c r="R983" s="31"/>
    </row>
    <row r="984" spans="1:18" ht="15.75" customHeight="1" x14ac:dyDescent="0.2">
      <c r="A984" s="29"/>
      <c r="B984" s="29"/>
      <c r="C984" s="29"/>
      <c r="D984" s="29"/>
      <c r="E984" s="29"/>
      <c r="L984" s="31"/>
      <c r="P984" s="32"/>
      <c r="R984" s="31"/>
    </row>
    <row r="985" spans="1:18" ht="15.75" customHeight="1" x14ac:dyDescent="0.2">
      <c r="A985" s="29"/>
      <c r="B985" s="29"/>
      <c r="C985" s="29"/>
      <c r="D985" s="29"/>
      <c r="E985" s="29"/>
      <c r="L985" s="31"/>
      <c r="P985" s="32"/>
      <c r="R985" s="31"/>
    </row>
    <row r="986" spans="1:18" ht="15.75" customHeight="1" x14ac:dyDescent="0.2">
      <c r="A986" s="29"/>
      <c r="B986" s="29"/>
      <c r="C986" s="29"/>
      <c r="D986" s="29"/>
      <c r="E986" s="29"/>
      <c r="L986" s="31"/>
      <c r="P986" s="32"/>
      <c r="R986" s="31"/>
    </row>
    <row r="987" spans="1:18" ht="15.75" customHeight="1" x14ac:dyDescent="0.2">
      <c r="A987" s="29"/>
      <c r="B987" s="29"/>
      <c r="C987" s="29"/>
      <c r="D987" s="29"/>
      <c r="E987" s="29"/>
      <c r="L987" s="31"/>
      <c r="P987" s="32"/>
      <c r="R987" s="31"/>
    </row>
    <row r="988" spans="1:18" ht="15.75" customHeight="1" x14ac:dyDescent="0.2">
      <c r="A988" s="29"/>
      <c r="B988" s="29"/>
      <c r="C988" s="29"/>
      <c r="D988" s="29"/>
      <c r="E988" s="29"/>
      <c r="L988" s="31"/>
      <c r="P988" s="32"/>
      <c r="R988" s="31"/>
    </row>
    <row r="989" spans="1:18" ht="15.75" customHeight="1" x14ac:dyDescent="0.2">
      <c r="A989" s="29"/>
      <c r="B989" s="29"/>
      <c r="C989" s="29"/>
      <c r="D989" s="29"/>
      <c r="E989" s="29"/>
      <c r="L989" s="31"/>
      <c r="P989" s="32"/>
      <c r="R989" s="31"/>
    </row>
    <row r="990" spans="1:18" ht="15.75" customHeight="1" x14ac:dyDescent="0.2">
      <c r="A990" s="29"/>
      <c r="B990" s="29"/>
      <c r="C990" s="29"/>
      <c r="D990" s="29"/>
      <c r="E990" s="29"/>
      <c r="L990" s="31"/>
      <c r="P990" s="32"/>
      <c r="R990" s="31"/>
    </row>
    <row r="991" spans="1:18" ht="15.75" customHeight="1" x14ac:dyDescent="0.2">
      <c r="A991" s="29"/>
      <c r="B991" s="29"/>
      <c r="C991" s="29"/>
      <c r="D991" s="29"/>
      <c r="E991" s="29"/>
      <c r="L991" s="31"/>
      <c r="P991" s="32"/>
      <c r="R991" s="31"/>
    </row>
    <row r="992" spans="1:18" ht="15.75" customHeight="1" x14ac:dyDescent="0.2">
      <c r="A992" s="29"/>
      <c r="B992" s="29"/>
      <c r="C992" s="29"/>
      <c r="D992" s="29"/>
      <c r="E992" s="29"/>
      <c r="L992" s="31"/>
      <c r="P992" s="32"/>
      <c r="R992" s="31"/>
    </row>
    <row r="993" spans="1:18" ht="15.75" customHeight="1" x14ac:dyDescent="0.2">
      <c r="A993" s="29"/>
      <c r="B993" s="29"/>
      <c r="C993" s="29"/>
      <c r="D993" s="29"/>
      <c r="E993" s="29"/>
      <c r="L993" s="31"/>
      <c r="P993" s="32"/>
      <c r="R993" s="31"/>
    </row>
    <row r="994" spans="1:18" ht="15.75" customHeight="1" x14ac:dyDescent="0.2">
      <c r="A994" s="29"/>
      <c r="B994" s="29"/>
      <c r="C994" s="29"/>
      <c r="D994" s="29"/>
      <c r="E994" s="29"/>
      <c r="L994" s="31"/>
      <c r="P994" s="32"/>
      <c r="R994" s="31"/>
    </row>
    <row r="995" spans="1:18" ht="15.75" customHeight="1" x14ac:dyDescent="0.2">
      <c r="A995" s="29"/>
      <c r="B995" s="29"/>
      <c r="C995" s="29"/>
      <c r="D995" s="29"/>
      <c r="E995" s="29"/>
      <c r="L995" s="31"/>
      <c r="P995" s="32"/>
      <c r="R995" s="31"/>
    </row>
    <row r="996" spans="1:18" ht="15.75" customHeight="1" x14ac:dyDescent="0.2">
      <c r="A996" s="29"/>
      <c r="B996" s="29"/>
      <c r="C996" s="29"/>
      <c r="D996" s="29"/>
      <c r="E996" s="29"/>
      <c r="L996" s="31"/>
      <c r="P996" s="32"/>
      <c r="R996" s="31"/>
    </row>
    <row r="997" spans="1:18" ht="15.75" customHeight="1" x14ac:dyDescent="0.2">
      <c r="A997" s="29"/>
      <c r="B997" s="29"/>
      <c r="C997" s="29"/>
      <c r="D997" s="29"/>
      <c r="E997" s="29"/>
      <c r="L997" s="31"/>
      <c r="P997" s="32"/>
      <c r="R997" s="31"/>
    </row>
    <row r="998" spans="1:18" ht="15.75" customHeight="1" x14ac:dyDescent="0.2">
      <c r="A998" s="29"/>
      <c r="B998" s="29"/>
      <c r="C998" s="29"/>
      <c r="D998" s="29"/>
      <c r="E998" s="29"/>
      <c r="L998" s="31"/>
      <c r="P998" s="32"/>
      <c r="R998" s="31"/>
    </row>
    <row r="999" spans="1:18" ht="15.75" customHeight="1" x14ac:dyDescent="0.2">
      <c r="A999" s="29"/>
      <c r="B999" s="29"/>
      <c r="C999" s="29"/>
      <c r="D999" s="29"/>
      <c r="E999" s="29"/>
      <c r="L999" s="31"/>
      <c r="P999" s="32"/>
      <c r="R999" s="31"/>
    </row>
    <row r="1000" spans="1:18" ht="15.75" customHeight="1" x14ac:dyDescent="0.2">
      <c r="A1000" s="29"/>
      <c r="B1000" s="29"/>
      <c r="C1000" s="29"/>
      <c r="D1000" s="29"/>
      <c r="E1000" s="29"/>
      <c r="L1000" s="31"/>
      <c r="P1000" s="32"/>
      <c r="R1000" s="31"/>
    </row>
  </sheetData>
  <pageMargins left="0.7" right="0.7" top="0.75" bottom="0.75" header="0" footer="0"/>
  <pageSetup orientation="portrait"/>
  <headerFooter>
    <oddHeader>&amp;L 12:02 PM  06/11/24  Accrual Basis&amp;C Rising Leaders Academy, Inc  Profit &amp;&amp; Loss Budget Performance  May 2024</oddHeader>
    <oddFooter>&amp;R Page &amp;P of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1017148</dc:creator>
  <cp:lastModifiedBy>Rising Leaders</cp:lastModifiedBy>
  <dcterms:created xsi:type="dcterms:W3CDTF">2024-06-11T16:01:59Z</dcterms:created>
  <dcterms:modified xsi:type="dcterms:W3CDTF">2025-02-17T23:31:26Z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0x010100EB93DC6FB1E2A045A5DF1B949C794FC1</vt:lpwstr>
  </property>
  <property fmtid="{D5CDD505-2E9C-101B-9397-08002B2CF9AE}" pid="3" name="MediaServiceImageTags">
    <vt:lpwstr/>
  </property>
</Properties>
</file>